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 activeTab="1"/>
  </bookViews>
  <sheets>
    <sheet name="Rekapitulace stavby" sheetId="1" r:id="rId1"/>
    <sheet name="4-0 - Vedlejší rozpočtové..." sheetId="2" r:id="rId2"/>
  </sheets>
  <calcPr calcId="145621"/>
</workbook>
</file>

<file path=xl/calcChain.xml><?xml version="1.0" encoding="utf-8"?>
<calcChain xmlns="http://schemas.openxmlformats.org/spreadsheetml/2006/main">
  <c r="AA139" i="2" l="1"/>
  <c r="W139" i="2"/>
  <c r="Y137" i="2"/>
  <c r="AA135" i="2"/>
  <c r="W135" i="2"/>
  <c r="Y132" i="2"/>
  <c r="AA122" i="2"/>
  <c r="W122" i="2"/>
  <c r="Y118" i="2"/>
  <c r="AY88" i="1"/>
  <c r="AX88" i="1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BE140" i="2"/>
  <c r="AA140" i="2"/>
  <c r="Y140" i="2"/>
  <c r="Y139" i="2" s="1"/>
  <c r="W140" i="2"/>
  <c r="BK140" i="2"/>
  <c r="BK139" i="2" s="1"/>
  <c r="N139" i="2" s="1"/>
  <c r="N95" i="2" s="1"/>
  <c r="N140" i="2"/>
  <c r="BI138" i="2"/>
  <c r="BH138" i="2"/>
  <c r="BG138" i="2"/>
  <c r="BF138" i="2"/>
  <c r="AA138" i="2"/>
  <c r="AA137" i="2" s="1"/>
  <c r="Y138" i="2"/>
  <c r="W138" i="2"/>
  <c r="W137" i="2" s="1"/>
  <c r="BK138" i="2"/>
  <c r="BK137" i="2" s="1"/>
  <c r="N137" i="2" s="1"/>
  <c r="N94" i="2" s="1"/>
  <c r="N138" i="2"/>
  <c r="BE138" i="2" s="1"/>
  <c r="BI136" i="2"/>
  <c r="BH136" i="2"/>
  <c r="BG136" i="2"/>
  <c r="BF136" i="2"/>
  <c r="BE136" i="2"/>
  <c r="AA136" i="2"/>
  <c r="Y136" i="2"/>
  <c r="Y135" i="2" s="1"/>
  <c r="W136" i="2"/>
  <c r="BK136" i="2"/>
  <c r="BK135" i="2" s="1"/>
  <c r="N135" i="2" s="1"/>
  <c r="N93" i="2" s="1"/>
  <c r="N136" i="2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AA132" i="2" s="1"/>
  <c r="Y133" i="2"/>
  <c r="W133" i="2"/>
  <c r="W132" i="2" s="1"/>
  <c r="BK133" i="2"/>
  <c r="BK132" i="2" s="1"/>
  <c r="N132" i="2" s="1"/>
  <c r="N92" i="2" s="1"/>
  <c r="N133" i="2"/>
  <c r="BE133" i="2" s="1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Y122" i="2" s="1"/>
  <c r="W123" i="2"/>
  <c r="BK123" i="2"/>
  <c r="BK122" i="2" s="1"/>
  <c r="N122" i="2" s="1"/>
  <c r="N91" i="2" s="1"/>
  <c r="N123" i="2"/>
  <c r="BI121" i="2"/>
  <c r="BH121" i="2"/>
  <c r="BG121" i="2"/>
  <c r="BF121" i="2"/>
  <c r="AA121" i="2"/>
  <c r="Y121" i="2"/>
  <c r="W121" i="2"/>
  <c r="BK121" i="2"/>
  <c r="N121" i="2"/>
  <c r="BE121" i="2" s="1"/>
  <c r="BI120" i="2"/>
  <c r="BH120" i="2"/>
  <c r="BG120" i="2"/>
  <c r="BF120" i="2"/>
  <c r="AA120" i="2"/>
  <c r="Y120" i="2"/>
  <c r="W120" i="2"/>
  <c r="BK120" i="2"/>
  <c r="N120" i="2"/>
  <c r="BE120" i="2" s="1"/>
  <c r="BI119" i="2"/>
  <c r="H36" i="2" s="1"/>
  <c r="BD88" i="1" s="1"/>
  <c r="BD87" i="1" s="1"/>
  <c r="W35" i="1" s="1"/>
  <c r="BH119" i="2"/>
  <c r="H35" i="2" s="1"/>
  <c r="BC88" i="1" s="1"/>
  <c r="BC87" i="1" s="1"/>
  <c r="BG119" i="2"/>
  <c r="H34" i="2" s="1"/>
  <c r="BB88" i="1" s="1"/>
  <c r="BB87" i="1" s="1"/>
  <c r="BF119" i="2"/>
  <c r="H33" i="2" s="1"/>
  <c r="BA88" i="1" s="1"/>
  <c r="BA87" i="1" s="1"/>
  <c r="AA119" i="2"/>
  <c r="AA118" i="2" s="1"/>
  <c r="AA117" i="2" s="1"/>
  <c r="AA116" i="2" s="1"/>
  <c r="Y119" i="2"/>
  <c r="W119" i="2"/>
  <c r="W118" i="2" s="1"/>
  <c r="W117" i="2" s="1"/>
  <c r="W116" i="2" s="1"/>
  <c r="AU88" i="1" s="1"/>
  <c r="AU87" i="1" s="1"/>
  <c r="BK119" i="2"/>
  <c r="BK118" i="2" s="1"/>
  <c r="N119" i="2"/>
  <c r="BE119" i="2" s="1"/>
  <c r="M112" i="2"/>
  <c r="F112" i="2"/>
  <c r="F110" i="2"/>
  <c r="F108" i="2"/>
  <c r="F107" i="2"/>
  <c r="M28" i="2"/>
  <c r="AS88" i="1" s="1"/>
  <c r="AS87" i="1" s="1"/>
  <c r="M84" i="2"/>
  <c r="M83" i="2"/>
  <c r="F83" i="2"/>
  <c r="F81" i="2"/>
  <c r="F79" i="2"/>
  <c r="O21" i="2"/>
  <c r="E21" i="2"/>
  <c r="M113" i="2" s="1"/>
  <c r="O20" i="2"/>
  <c r="O15" i="2"/>
  <c r="E15" i="2"/>
  <c r="F84" i="2" s="1"/>
  <c r="O14" i="2"/>
  <c r="O9" i="2"/>
  <c r="M110" i="2" s="1"/>
  <c r="F6" i="2"/>
  <c r="F78" i="2" s="1"/>
  <c r="AK27" i="1"/>
  <c r="AM83" i="1"/>
  <c r="L83" i="1"/>
  <c r="AM82" i="1"/>
  <c r="L82" i="1"/>
  <c r="AM80" i="1"/>
  <c r="L80" i="1"/>
  <c r="L78" i="1"/>
  <c r="L77" i="1"/>
  <c r="AX87" i="1" l="1"/>
  <c r="W33" i="1"/>
  <c r="W34" i="1"/>
  <c r="AY87" i="1"/>
  <c r="M32" i="2"/>
  <c r="AV88" i="1" s="1"/>
  <c r="H32" i="2"/>
  <c r="AZ88" i="1" s="1"/>
  <c r="AZ87" i="1" s="1"/>
  <c r="Y117" i="2"/>
  <c r="Y116" i="2" s="1"/>
  <c r="BK117" i="2"/>
  <c r="N118" i="2"/>
  <c r="N90" i="2" s="1"/>
  <c r="W32" i="1"/>
  <c r="AW87" i="1"/>
  <c r="AK32" i="1" s="1"/>
  <c r="M81" i="2"/>
  <c r="F113" i="2"/>
  <c r="M33" i="2"/>
  <c r="AW88" i="1" s="1"/>
  <c r="AV87" i="1" l="1"/>
  <c r="W31" i="1"/>
  <c r="AT88" i="1"/>
  <c r="N117" i="2"/>
  <c r="N89" i="2" s="1"/>
  <c r="BK116" i="2"/>
  <c r="N116" i="2" s="1"/>
  <c r="N88" i="2" s="1"/>
  <c r="M27" i="2" l="1"/>
  <c r="M30" i="2" s="1"/>
  <c r="L99" i="2"/>
  <c r="AK31" i="1"/>
  <c r="AT87" i="1"/>
  <c r="AG88" i="1" l="1"/>
  <c r="L38" i="2"/>
  <c r="AN88" i="1" l="1"/>
  <c r="AG87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<sst xmlns="http://schemas.openxmlformats.org/spreadsheetml/2006/main" count="547" uniqueCount="197">
  <si>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</si>
  <si>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</si>
  <si>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</si>
  <si>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</si>
  <si>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</si>
  <si>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</si>
  <si>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</si>
  <si>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</si>
  <si>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</si>
  <si>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</si>
  <si>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</si>
  <si>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</si>
  <si>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</si>
  <si>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</si>
  <si>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12</t>
  </si>
  <si>
    <t>Stavba:</t>
  </si>
  <si>
    <t>Stavební úpravy a přístavba výtahu</t>
  </si>
  <si>
    <t>JKSO:</t>
  </si>
  <si>
    <t/>
  </si>
  <si>
    <t>CC-CZ:</t>
  </si>
  <si>
    <t>Místo:</t>
  </si>
  <si>
    <t>ZŠ Lanškroun</t>
  </si>
  <si>
    <t>Datum:</t>
  </si>
  <si>
    <t>21. 1. 2017</t>
  </si>
  <si>
    <t>Objednatel:</t>
  </si>
  <si>
    <t>IČ:</t>
  </si>
  <si>
    <t>0,1</t>
  </si>
  <si>
    <t>Město Lanškroun,Nám.J.M.Marků 12,Lanškroun</t>
  </si>
  <si>
    <t>DIČ:</t>
  </si>
  <si>
    <t>Zhotovitel:</t>
  </si>
  <si>
    <t xml:space="preserve"> </t>
  </si>
  <si>
    <t>Projektant:</t>
  </si>
  <si>
    <t>Kvarta s.r.o.,Choceň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</si>
  <si>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</si>
  <si>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</si>
  <si>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</si>
  <si>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</si>
  <si>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</si>
  <si>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</si>
  <si>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</si>
  <si>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</si>
  <si>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</si>
  <si>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</si>
  <si>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</si>
  <si>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</si>
  <si>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</si>
  <si>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</si>
  <si>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</si>
  <si>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</si>
  <si>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</si>
  <si>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</si>
  <si>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</si>
  <si>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</si>
  <si>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</si>
  <si>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</si>
  <si>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</si>
  <si>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</si>
  <si>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</si>
  <si>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</si>
  <si>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</si>
  <si>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</si>
  <si>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</si>
  <si>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</si>
  <si>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</si>
  <si>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</si>
  <si>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</si>
  <si>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</si>
  <si>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</si>
  <si>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</si>
  <si>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</si>
  <si>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</si>
  <si>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</si>
  <si>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</si>
  <si>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</si>
  <si>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</si>
  <si>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</si>
  <si>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</si>
  <si>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</si>
  <si>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{9f6e7334-24c6-4519-9d05-b8a110ad704d}</t>
  </si>
  <si>
    <t>{00000000-0000-0000-0000-000000000000}</t>
  </si>
  <si>
    <t>4-0</t>
  </si>
  <si>
    <t>Vedlejší rozpočtové náklady- cenová úroveň II/2016</t>
  </si>
  <si>
    <t>1</t>
  </si>
  <si>
    <t>{65136e5d-c1e0-4cc9-9f6a-78be38d9016e}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</si>
  <si>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</si>
  <si>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</si>
  <si>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</si>
  <si>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</si>
  <si>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</si>
  <si>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2</t>
  </si>
  <si>
    <t>KRYCÍ LIST ROZPOČTU</t>
  </si>
  <si>
    <t>Objekt:</t>
  </si>
  <si>
    <t>4-0 - Vedlejší rozpočtové náklady- cenová úroveň II/2016</t>
  </si>
  <si>
    <t>Ing. Ivana Smolová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</si>
  <si>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</si>
  <si>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</si>
  <si>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</si>
  <si>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</si>
  <si>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</si>
  <si>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</si>
  <si>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</si>
  <si>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</si>
  <si>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</si>
  <si>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</si>
  <si>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</si>
  <si>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</si>
  <si>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</si>
  <si>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</si>
  <si>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</si>
  <si>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</si>
  <si>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</si>
  <si>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</si>
  <si>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</si>
  <si>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</si>
  <si>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</si>
  <si>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</si>
  <si>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</si>
  <si>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</si>
  <si>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</si>
  <si>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</si>
  <si>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</si>
  <si>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</si>
  <si>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</si>
  <si>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5</t>
  </si>
  <si>
    <t>ROZPOCET</t>
  </si>
  <si>
    <t>K</t>
  </si>
  <si>
    <t>013254000</t>
  </si>
  <si>
    <t>Průzkumné, geodetické a projektové práce projektové práce dokumentace stavby (výkresová a textová) skutečného provedení stavby</t>
  </si>
  <si>
    <t>Kpl</t>
  </si>
  <si>
    <t>1024</t>
  </si>
  <si>
    <t>1210235867</t>
  </si>
  <si>
    <t>013991R</t>
  </si>
  <si>
    <t>Vytýčení stavby</t>
  </si>
  <si>
    <t>kpl</t>
  </si>
  <si>
    <t>-2089779526</t>
  </si>
  <si>
    <t>3</t>
  </si>
  <si>
    <t>013992R</t>
  </si>
  <si>
    <t>Vyznačení "vypípání" stávajících sítí a rozvodů inž.sítí</t>
  </si>
  <si>
    <t>-1363283590</t>
  </si>
  <si>
    <t>4</t>
  </si>
  <si>
    <t>032103000</t>
  </si>
  <si>
    <t>Zařízení staveniště vybavení staveniště náklady na stavební buňky</t>
  </si>
  <si>
    <t>1783854230</t>
  </si>
  <si>
    <t>032203000</t>
  </si>
  <si>
    <t>Zařízení staveniště vybavení staveniště pronájem ploch staveniště</t>
  </si>
  <si>
    <t>1406437682</t>
  </si>
  <si>
    <t>6</t>
  </si>
  <si>
    <t>032603000</t>
  </si>
  <si>
    <t>Zařízení staveniště vybavení staveniště ostatní náklady</t>
  </si>
  <si>
    <t>1460317337</t>
  </si>
  <si>
    <t>7</t>
  </si>
  <si>
    <t>032903000</t>
  </si>
  <si>
    <t>Zařízení staveniště vybavení staveniště náklady na provoz a údržbu vybavení staveniště</t>
  </si>
  <si>
    <t>-301849795</t>
  </si>
  <si>
    <t>8</t>
  </si>
  <si>
    <t>034103000</t>
  </si>
  <si>
    <t>Zařízení staveniště zabezpečení staveniště energie pro zařízení staveniště</t>
  </si>
  <si>
    <t>-51590972</t>
  </si>
  <si>
    <t>9</t>
  </si>
  <si>
    <t>034303000</t>
  </si>
  <si>
    <t>Zařízení staveniště zabezpečení staveniště opatření na ochranu sousedních pozemků</t>
  </si>
  <si>
    <t>m2</t>
  </si>
  <si>
    <t>135910724</t>
  </si>
  <si>
    <t>10</t>
  </si>
  <si>
    <t>03450300</t>
  </si>
  <si>
    <t>Informační tabule v průběhu realizace díla - dočasný bilboard 5,1x2,4m na staveništi D+M</t>
  </si>
  <si>
    <t>1155000840</t>
  </si>
  <si>
    <t>11</t>
  </si>
  <si>
    <t>034703000</t>
  </si>
  <si>
    <t>Zařízení staveniště zabezpečení staveniště osvětlení staveniště</t>
  </si>
  <si>
    <t>-1513685293</t>
  </si>
  <si>
    <t>039103000</t>
  </si>
  <si>
    <t>Zařízení staveniště zrušení zařízení staveniště rozebrání, bourání a odvoz</t>
  </si>
  <si>
    <t>-727142497</t>
  </si>
  <si>
    <t>13</t>
  </si>
  <si>
    <t>045203000</t>
  </si>
  <si>
    <t>Inženýrská činnost zkoušky a ostatní měření monitoring kompletační a koordinační činnost kompletační činnost</t>
  </si>
  <si>
    <t>-253736708</t>
  </si>
  <si>
    <t>14</t>
  </si>
  <si>
    <t>049103000</t>
  </si>
  <si>
    <t>Vzorkování použítých hmot</t>
  </si>
  <si>
    <t>-1571892596</t>
  </si>
  <si>
    <t>051103000</t>
  </si>
  <si>
    <t>Finanční náklady pojistné pojištění proti vlivu vyšší moci</t>
  </si>
  <si>
    <t>1122215101</t>
  </si>
  <si>
    <t>16</t>
  </si>
  <si>
    <t>071103000</t>
  </si>
  <si>
    <t>Provozní vlivy provoz investora, třetích osob provoz investora</t>
  </si>
  <si>
    <t>-1514229002</t>
  </si>
  <si>
    <t>17</t>
  </si>
  <si>
    <t>0914004001R</t>
  </si>
  <si>
    <t>Stálá pamětní deska o min.rozměru 300x400mm,materiál trvalé hodnoty(např.bronz) D+M</t>
  </si>
  <si>
    <t>632977768</t>
  </si>
  <si>
    <t>18</t>
  </si>
  <si>
    <t>0914004002R</t>
  </si>
  <si>
    <t>Náklady spojené se zajištěním bankovní záruky</t>
  </si>
  <si>
    <t>1250584889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</si>
</sst>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0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4" fontId="25" fillId="0" borderId="17" xfId="0" applyNumberFormat="1" applyFont="1" applyBorder="1" applyAlignment="1" applyProtection="1">
      <alignment vertical="center"/>
    </xf>
    <xf numFmtId="166" fontId="25" fillId="0" borderId="17" xfId="0" applyNumberFormat="1" applyFont="1" applyBorder="1" applyAlignment="1" applyProtection="1">
      <alignment vertical="center"/>
    </xf>
    <xf numFmtId="4" fontId="25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2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0" fillId="0" borderId="0" xfId="0" applyFont="1" applyBorder="1" applyAlignment="1">
      <alignment horizontal="center" vertical="center"/>
    </xf>
    <xf numFmtId="0" fontId="0" fillId="0" borderId="0" xfId="0"/>
    <xf numFmtId="0" fontId="11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4" fillId="0" borderId="0" xfId="0" applyNumberFormat="1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0" fillId="3" borderId="0" xfId="0" applyFont="1" applyFill="1" applyAlignment="1">
      <alignment horizontal="center" vertical="center"/>
    </xf>
    <xf numFmtId="0" fontId="12" fillId="0" borderId="0" xfId="0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5" borderId="23" xfId="0" applyFont="1" applyFill="1" applyBorder="1" applyAlignment="1" applyProtection="1">
      <alignment horizontal="center" vertical="center" wrapText="1"/>
    </xf>
    <xf numFmtId="0" fontId="28" fillId="5" borderId="23" xfId="0" applyFont="1" applyFill="1" applyBorder="1" applyAlignment="1" applyProtection="1">
      <alignment horizontal="center" vertical="center" wrapText="1"/>
    </xf>
    <xf numFmtId="0" fontId="0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0" fillId="2" borderId="0" xfId="0" applyFill="1"/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3" t="s">
        <v>4</v>
      </c>
      <c r="BU1" s="13" t="s">
        <v>4</v>
      </c>
    </row>
    <row r="2" spans="1:73" ht="36.950000000000003" customHeight="1" x14ac:dyDescent="0.3">
      <c r="C2" s="151" t="s">
        <v>5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R2" s="187" t="s">
        <v>6</v>
      </c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S2" s="14" t="s">
        <v>7</v>
      </c>
      <c r="BT2" s="14" t="s">
        <v>8</v>
      </c>
    </row>
    <row r="3" spans="1:73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7</v>
      </c>
      <c r="BT3" s="14" t="s">
        <v>9</v>
      </c>
    </row>
    <row r="4" spans="1:73" ht="36.950000000000003" customHeight="1" x14ac:dyDescent="0.3">
      <c r="B4" s="18"/>
      <c r="C4" s="153" t="s">
        <v>10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20"/>
      <c r="AS4" s="21" t="s">
        <v>11</v>
      </c>
      <c r="BS4" s="14" t="s">
        <v>12</v>
      </c>
    </row>
    <row r="5" spans="1:73" ht="14.45" customHeight="1" x14ac:dyDescent="0.3">
      <c r="B5" s="18"/>
      <c r="C5" s="19"/>
      <c r="D5" s="22" t="s">
        <v>13</v>
      </c>
      <c r="E5" s="19"/>
      <c r="F5" s="19"/>
      <c r="G5" s="19"/>
      <c r="H5" s="19"/>
      <c r="I5" s="19"/>
      <c r="J5" s="19"/>
      <c r="K5" s="155" t="s">
        <v>14</v>
      </c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9"/>
      <c r="AQ5" s="20"/>
      <c r="BS5" s="14" t="s">
        <v>7</v>
      </c>
    </row>
    <row r="6" spans="1:73" ht="36.950000000000003" customHeight="1" x14ac:dyDescent="0.3">
      <c r="B6" s="18"/>
      <c r="C6" s="19"/>
      <c r="D6" s="24" t="s">
        <v>15</v>
      </c>
      <c r="E6" s="19"/>
      <c r="F6" s="19"/>
      <c r="G6" s="19"/>
      <c r="H6" s="19"/>
      <c r="I6" s="19"/>
      <c r="J6" s="19"/>
      <c r="K6" s="156" t="s">
        <v>16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9"/>
      <c r="AQ6" s="20"/>
      <c r="BS6" s="14" t="s">
        <v>7</v>
      </c>
    </row>
    <row r="7" spans="1:73" ht="14.45" customHeight="1" x14ac:dyDescent="0.3">
      <c r="B7" s="18"/>
      <c r="C7" s="19"/>
      <c r="D7" s="25" t="s">
        <v>17</v>
      </c>
      <c r="E7" s="19"/>
      <c r="F7" s="19"/>
      <c r="G7" s="19"/>
      <c r="H7" s="19"/>
      <c r="I7" s="19"/>
      <c r="J7" s="19"/>
      <c r="K7" s="23" t="s">
        <v>18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19</v>
      </c>
      <c r="AL7" s="19"/>
      <c r="AM7" s="19"/>
      <c r="AN7" s="23" t="s">
        <v>18</v>
      </c>
      <c r="AO7" s="19"/>
      <c r="AP7" s="19"/>
      <c r="AQ7" s="20"/>
      <c r="BS7" s="14" t="s">
        <v>7</v>
      </c>
    </row>
    <row r="8" spans="1:73" ht="14.45" customHeight="1" x14ac:dyDescent="0.3">
      <c r="B8" s="18"/>
      <c r="C8" s="19"/>
      <c r="D8" s="25" t="s">
        <v>20</v>
      </c>
      <c r="E8" s="19"/>
      <c r="F8" s="19"/>
      <c r="G8" s="19"/>
      <c r="H8" s="19"/>
      <c r="I8" s="19"/>
      <c r="J8" s="19"/>
      <c r="K8" s="23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22</v>
      </c>
      <c r="AL8" s="19"/>
      <c r="AM8" s="19"/>
      <c r="AN8" s="23" t="s">
        <v>23</v>
      </c>
      <c r="AO8" s="19"/>
      <c r="AP8" s="19"/>
      <c r="AQ8" s="20"/>
      <c r="BS8" s="14" t="s">
        <v>7</v>
      </c>
    </row>
    <row r="9" spans="1:73" ht="14.45" customHeight="1" x14ac:dyDescent="0.3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20"/>
      <c r="BS9" s="14" t="s">
        <v>7</v>
      </c>
    </row>
    <row r="10" spans="1:73" ht="14.45" customHeight="1" x14ac:dyDescent="0.3">
      <c r="B10" s="18"/>
      <c r="C10" s="19"/>
      <c r="D10" s="25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25</v>
      </c>
      <c r="AL10" s="19"/>
      <c r="AM10" s="19"/>
      <c r="AN10" s="23" t="s">
        <v>18</v>
      </c>
      <c r="AO10" s="19"/>
      <c r="AP10" s="19"/>
      <c r="AQ10" s="20"/>
      <c r="BS10" s="14" t="s">
        <v>26</v>
      </c>
    </row>
    <row r="11" spans="1:73" ht="18.399999999999999" customHeight="1" x14ac:dyDescent="0.3">
      <c r="B11" s="18"/>
      <c r="C11" s="19"/>
      <c r="D11" s="19"/>
      <c r="E11" s="23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28</v>
      </c>
      <c r="AL11" s="19"/>
      <c r="AM11" s="19"/>
      <c r="AN11" s="23" t="s">
        <v>18</v>
      </c>
      <c r="AO11" s="19"/>
      <c r="AP11" s="19"/>
      <c r="AQ11" s="20"/>
      <c r="BS11" s="14" t="s">
        <v>26</v>
      </c>
    </row>
    <row r="12" spans="1:73" ht="6.95" customHeight="1" x14ac:dyDescent="0.3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0"/>
      <c r="BS12" s="14" t="s">
        <v>26</v>
      </c>
    </row>
    <row r="13" spans="1:73" ht="14.45" customHeight="1" x14ac:dyDescent="0.3">
      <c r="B13" s="18"/>
      <c r="C13" s="19"/>
      <c r="D13" s="25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25</v>
      </c>
      <c r="AL13" s="19"/>
      <c r="AM13" s="19"/>
      <c r="AN13" s="23" t="s">
        <v>18</v>
      </c>
      <c r="AO13" s="19"/>
      <c r="AP13" s="19"/>
      <c r="AQ13" s="20"/>
      <c r="BS13" s="14" t="s">
        <v>26</v>
      </c>
    </row>
    <row r="14" spans="1:73" x14ac:dyDescent="0.3">
      <c r="B14" s="18"/>
      <c r="C14" s="19"/>
      <c r="D14" s="19"/>
      <c r="E14" s="23" t="s">
        <v>30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28</v>
      </c>
      <c r="AL14" s="19"/>
      <c r="AM14" s="19"/>
      <c r="AN14" s="23" t="s">
        <v>18</v>
      </c>
      <c r="AO14" s="19"/>
      <c r="AP14" s="19"/>
      <c r="AQ14" s="20"/>
      <c r="BS14" s="14" t="s">
        <v>26</v>
      </c>
    </row>
    <row r="15" spans="1:73" ht="6.95" customHeight="1" x14ac:dyDescent="0.3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0"/>
      <c r="BS15" s="14" t="s">
        <v>4</v>
      </c>
    </row>
    <row r="16" spans="1:73" ht="14.45" customHeight="1" x14ac:dyDescent="0.3">
      <c r="B16" s="18"/>
      <c r="C16" s="19"/>
      <c r="D16" s="25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25</v>
      </c>
      <c r="AL16" s="19"/>
      <c r="AM16" s="19"/>
      <c r="AN16" s="23" t="s">
        <v>18</v>
      </c>
      <c r="AO16" s="19"/>
      <c r="AP16" s="19"/>
      <c r="AQ16" s="20"/>
      <c r="BS16" s="14" t="s">
        <v>4</v>
      </c>
    </row>
    <row r="17" spans="2:71" ht="18.399999999999999" customHeight="1" x14ac:dyDescent="0.3">
      <c r="B17" s="18"/>
      <c r="C17" s="19"/>
      <c r="D17" s="19"/>
      <c r="E17" s="23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28</v>
      </c>
      <c r="AL17" s="19"/>
      <c r="AM17" s="19"/>
      <c r="AN17" s="23" t="s">
        <v>18</v>
      </c>
      <c r="AO17" s="19"/>
      <c r="AP17" s="19"/>
      <c r="AQ17" s="20"/>
      <c r="BS17" s="14" t="s">
        <v>33</v>
      </c>
    </row>
    <row r="18" spans="2:71" ht="6.95" customHeight="1" x14ac:dyDescent="0.3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0"/>
      <c r="BS18" s="14" t="s">
        <v>7</v>
      </c>
    </row>
    <row r="19" spans="2:71" ht="14.45" customHeight="1" x14ac:dyDescent="0.3">
      <c r="B19" s="18"/>
      <c r="C19" s="19"/>
      <c r="D19" s="25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25</v>
      </c>
      <c r="AL19" s="19"/>
      <c r="AM19" s="19"/>
      <c r="AN19" s="23" t="s">
        <v>18</v>
      </c>
      <c r="AO19" s="19"/>
      <c r="AP19" s="19"/>
      <c r="AQ19" s="20"/>
      <c r="BS19" s="14" t="s">
        <v>7</v>
      </c>
    </row>
    <row r="20" spans="2:71" ht="18.399999999999999" customHeight="1" x14ac:dyDescent="0.3">
      <c r="B20" s="18"/>
      <c r="C20" s="19"/>
      <c r="D20" s="19"/>
      <c r="E20" s="23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28</v>
      </c>
      <c r="AL20" s="19"/>
      <c r="AM20" s="19"/>
      <c r="AN20" s="23" t="s">
        <v>18</v>
      </c>
      <c r="AO20" s="19"/>
      <c r="AP20" s="19"/>
      <c r="AQ20" s="20"/>
    </row>
    <row r="21" spans="2:71" ht="6.95" customHeight="1" x14ac:dyDescent="0.3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2:71" x14ac:dyDescent="0.3">
      <c r="B22" s="18"/>
      <c r="C22" s="19"/>
      <c r="D22" s="25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</row>
    <row r="23" spans="2:71" ht="22.5" customHeight="1" x14ac:dyDescent="0.3">
      <c r="B23" s="18"/>
      <c r="C23" s="19"/>
      <c r="D23" s="19"/>
      <c r="E23" s="157" t="s">
        <v>18</v>
      </c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9"/>
      <c r="AP23" s="19"/>
      <c r="AQ23" s="20"/>
    </row>
    <row r="24" spans="2:71" ht="6.95" customHeight="1" x14ac:dyDescent="0.3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20"/>
    </row>
    <row r="25" spans="2:71" ht="6.95" customHeight="1" x14ac:dyDescent="0.3">
      <c r="B25" s="18"/>
      <c r="C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9"/>
      <c r="AQ25" s="20"/>
    </row>
    <row r="26" spans="2:71" ht="14.45" customHeight="1" x14ac:dyDescent="0.3">
      <c r="B26" s="18"/>
      <c r="C26" s="19"/>
      <c r="D26" s="27" t="s">
        <v>36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58">
        <f>ROUND(AG87,2)</f>
        <v>0</v>
      </c>
      <c r="AL26" s="154"/>
      <c r="AM26" s="154"/>
      <c r="AN26" s="154"/>
      <c r="AO26" s="154"/>
      <c r="AP26" s="19"/>
      <c r="AQ26" s="20"/>
    </row>
    <row r="27" spans="2:71" ht="14.45" customHeight="1" x14ac:dyDescent="0.3">
      <c r="B27" s="18"/>
      <c r="C27" s="19"/>
      <c r="D27" s="27" t="s">
        <v>37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58">
        <f>ROUND(AG90,2)</f>
        <v>0</v>
      </c>
      <c r="AL27" s="154"/>
      <c r="AM27" s="154"/>
      <c r="AN27" s="154"/>
      <c r="AO27" s="154"/>
      <c r="AP27" s="19"/>
      <c r="AQ27" s="20"/>
    </row>
    <row r="28" spans="2:71" s="1" customFormat="1" ht="6.95" customHeight="1" x14ac:dyDescent="0.3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30"/>
    </row>
    <row r="29" spans="2:71" s="1" customFormat="1" ht="25.9" customHeight="1" x14ac:dyDescent="0.3">
      <c r="B29" s="28"/>
      <c r="C29" s="29"/>
      <c r="D29" s="31" t="s">
        <v>38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159">
        <f>ROUND(AK26+AK27,2)</f>
        <v>0</v>
      </c>
      <c r="AL29" s="160"/>
      <c r="AM29" s="160"/>
      <c r="AN29" s="160"/>
      <c r="AO29" s="160"/>
      <c r="AP29" s="29"/>
      <c r="AQ29" s="30"/>
    </row>
    <row r="30" spans="2:71" s="1" customFormat="1" ht="6.95" customHeight="1" x14ac:dyDescent="0.3">
      <c r="B30" s="2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30"/>
    </row>
    <row r="31" spans="2:71" s="2" customFormat="1" ht="14.45" customHeight="1" x14ac:dyDescent="0.3">
      <c r="B31" s="33"/>
      <c r="C31" s="34"/>
      <c r="D31" s="35" t="s">
        <v>39</v>
      </c>
      <c r="E31" s="34"/>
      <c r="F31" s="35" t="s">
        <v>40</v>
      </c>
      <c r="G31" s="34"/>
      <c r="H31" s="34"/>
      <c r="I31" s="34"/>
      <c r="J31" s="34"/>
      <c r="K31" s="34"/>
      <c r="L31" s="161">
        <v>0.21</v>
      </c>
      <c r="M31" s="162"/>
      <c r="N31" s="162"/>
      <c r="O31" s="162"/>
      <c r="P31" s="34"/>
      <c r="Q31" s="34"/>
      <c r="R31" s="34"/>
      <c r="S31" s="34"/>
      <c r="T31" s="37" t="s">
        <v>41</v>
      </c>
      <c r="U31" s="34"/>
      <c r="V31" s="34"/>
      <c r="W31" s="163">
        <f>ROUND(AZ87+SUM(CD91),2)</f>
        <v>0</v>
      </c>
      <c r="X31" s="162"/>
      <c r="Y31" s="162"/>
      <c r="Z31" s="162"/>
      <c r="AA31" s="162"/>
      <c r="AB31" s="162"/>
      <c r="AC31" s="162"/>
      <c r="AD31" s="162"/>
      <c r="AE31" s="162"/>
      <c r="AF31" s="34"/>
      <c r="AG31" s="34"/>
      <c r="AH31" s="34"/>
      <c r="AI31" s="34"/>
      <c r="AJ31" s="34"/>
      <c r="AK31" s="163">
        <f>ROUND(AV87+SUM(BY91),2)</f>
        <v>0</v>
      </c>
      <c r="AL31" s="162"/>
      <c r="AM31" s="162"/>
      <c r="AN31" s="162"/>
      <c r="AO31" s="162"/>
      <c r="AP31" s="34"/>
      <c r="AQ31" s="38"/>
    </row>
    <row r="32" spans="2:71" s="2" customFormat="1" ht="14.45" customHeight="1" x14ac:dyDescent="0.3">
      <c r="B32" s="33"/>
      <c r="C32" s="34"/>
      <c r="D32" s="34"/>
      <c r="E32" s="34"/>
      <c r="F32" s="35" t="s">
        <v>42</v>
      </c>
      <c r="G32" s="34"/>
      <c r="H32" s="34"/>
      <c r="I32" s="34"/>
      <c r="J32" s="34"/>
      <c r="K32" s="34"/>
      <c r="L32" s="161">
        <v>0.15</v>
      </c>
      <c r="M32" s="162"/>
      <c r="N32" s="162"/>
      <c r="O32" s="162"/>
      <c r="P32" s="34"/>
      <c r="Q32" s="34"/>
      <c r="R32" s="34"/>
      <c r="S32" s="34"/>
      <c r="T32" s="37" t="s">
        <v>41</v>
      </c>
      <c r="U32" s="34"/>
      <c r="V32" s="34"/>
      <c r="W32" s="163">
        <f>ROUND(BA87+SUM(CE91),2)</f>
        <v>0</v>
      </c>
      <c r="X32" s="162"/>
      <c r="Y32" s="162"/>
      <c r="Z32" s="162"/>
      <c r="AA32" s="162"/>
      <c r="AB32" s="162"/>
      <c r="AC32" s="162"/>
      <c r="AD32" s="162"/>
      <c r="AE32" s="162"/>
      <c r="AF32" s="34"/>
      <c r="AG32" s="34"/>
      <c r="AH32" s="34"/>
      <c r="AI32" s="34"/>
      <c r="AJ32" s="34"/>
      <c r="AK32" s="163">
        <f>ROUND(AW87+SUM(BZ91),2)</f>
        <v>0</v>
      </c>
      <c r="AL32" s="162"/>
      <c r="AM32" s="162"/>
      <c r="AN32" s="162"/>
      <c r="AO32" s="162"/>
      <c r="AP32" s="34"/>
      <c r="AQ32" s="38"/>
    </row>
    <row r="33" spans="2:43" s="2" customFormat="1" ht="14.45" hidden="1" customHeight="1" x14ac:dyDescent="0.3">
      <c r="B33" s="33"/>
      <c r="C33" s="34"/>
      <c r="D33" s="34"/>
      <c r="E33" s="34"/>
      <c r="F33" s="35" t="s">
        <v>43</v>
      </c>
      <c r="G33" s="34"/>
      <c r="H33" s="34"/>
      <c r="I33" s="34"/>
      <c r="J33" s="34"/>
      <c r="K33" s="34"/>
      <c r="L33" s="161">
        <v>0.21</v>
      </c>
      <c r="M33" s="162"/>
      <c r="N33" s="162"/>
      <c r="O33" s="162"/>
      <c r="P33" s="34"/>
      <c r="Q33" s="34"/>
      <c r="R33" s="34"/>
      <c r="S33" s="34"/>
      <c r="T33" s="37" t="s">
        <v>41</v>
      </c>
      <c r="U33" s="34"/>
      <c r="V33" s="34"/>
      <c r="W33" s="163">
        <f>ROUND(BB87+SUM(CF91),2)</f>
        <v>0</v>
      </c>
      <c r="X33" s="162"/>
      <c r="Y33" s="162"/>
      <c r="Z33" s="162"/>
      <c r="AA33" s="162"/>
      <c r="AB33" s="162"/>
      <c r="AC33" s="162"/>
      <c r="AD33" s="162"/>
      <c r="AE33" s="162"/>
      <c r="AF33" s="34"/>
      <c r="AG33" s="34"/>
      <c r="AH33" s="34"/>
      <c r="AI33" s="34"/>
      <c r="AJ33" s="34"/>
      <c r="AK33" s="163">
        <v>0</v>
      </c>
      <c r="AL33" s="162"/>
      <c r="AM33" s="162"/>
      <c r="AN33" s="162"/>
      <c r="AO33" s="162"/>
      <c r="AP33" s="34"/>
      <c r="AQ33" s="38"/>
    </row>
    <row r="34" spans="2:43" s="2" customFormat="1" ht="14.45" hidden="1" customHeight="1" x14ac:dyDescent="0.3">
      <c r="B34" s="33"/>
      <c r="C34" s="34"/>
      <c r="D34" s="34"/>
      <c r="E34" s="34"/>
      <c r="F34" s="35" t="s">
        <v>44</v>
      </c>
      <c r="G34" s="34"/>
      <c r="H34" s="34"/>
      <c r="I34" s="34"/>
      <c r="J34" s="34"/>
      <c r="K34" s="34"/>
      <c r="L34" s="161">
        <v>0.15</v>
      </c>
      <c r="M34" s="162"/>
      <c r="N34" s="162"/>
      <c r="O34" s="162"/>
      <c r="P34" s="34"/>
      <c r="Q34" s="34"/>
      <c r="R34" s="34"/>
      <c r="S34" s="34"/>
      <c r="T34" s="37" t="s">
        <v>41</v>
      </c>
      <c r="U34" s="34"/>
      <c r="V34" s="34"/>
      <c r="W34" s="163">
        <f>ROUND(BC87+SUM(CG91),2)</f>
        <v>0</v>
      </c>
      <c r="X34" s="162"/>
      <c r="Y34" s="162"/>
      <c r="Z34" s="162"/>
      <c r="AA34" s="162"/>
      <c r="AB34" s="162"/>
      <c r="AC34" s="162"/>
      <c r="AD34" s="162"/>
      <c r="AE34" s="162"/>
      <c r="AF34" s="34"/>
      <c r="AG34" s="34"/>
      <c r="AH34" s="34"/>
      <c r="AI34" s="34"/>
      <c r="AJ34" s="34"/>
      <c r="AK34" s="163">
        <v>0</v>
      </c>
      <c r="AL34" s="162"/>
      <c r="AM34" s="162"/>
      <c r="AN34" s="162"/>
      <c r="AO34" s="162"/>
      <c r="AP34" s="34"/>
      <c r="AQ34" s="38"/>
    </row>
    <row r="35" spans="2:43" s="2" customFormat="1" ht="14.45" hidden="1" customHeight="1" x14ac:dyDescent="0.3">
      <c r="B35" s="33"/>
      <c r="C35" s="34"/>
      <c r="D35" s="34"/>
      <c r="E35" s="34"/>
      <c r="F35" s="35" t="s">
        <v>45</v>
      </c>
      <c r="G35" s="34"/>
      <c r="H35" s="34"/>
      <c r="I35" s="34"/>
      <c r="J35" s="34"/>
      <c r="K35" s="34"/>
      <c r="L35" s="161">
        <v>0</v>
      </c>
      <c r="M35" s="162"/>
      <c r="N35" s="162"/>
      <c r="O35" s="162"/>
      <c r="P35" s="34"/>
      <c r="Q35" s="34"/>
      <c r="R35" s="34"/>
      <c r="S35" s="34"/>
      <c r="T35" s="37" t="s">
        <v>41</v>
      </c>
      <c r="U35" s="34"/>
      <c r="V35" s="34"/>
      <c r="W35" s="163">
        <f>ROUND(BD87+SUM(CH91),2)</f>
        <v>0</v>
      </c>
      <c r="X35" s="162"/>
      <c r="Y35" s="162"/>
      <c r="Z35" s="162"/>
      <c r="AA35" s="162"/>
      <c r="AB35" s="162"/>
      <c r="AC35" s="162"/>
      <c r="AD35" s="162"/>
      <c r="AE35" s="162"/>
      <c r="AF35" s="34"/>
      <c r="AG35" s="34"/>
      <c r="AH35" s="34"/>
      <c r="AI35" s="34"/>
      <c r="AJ35" s="34"/>
      <c r="AK35" s="163">
        <v>0</v>
      </c>
      <c r="AL35" s="162"/>
      <c r="AM35" s="162"/>
      <c r="AN35" s="162"/>
      <c r="AO35" s="162"/>
      <c r="AP35" s="34"/>
      <c r="AQ35" s="38"/>
    </row>
    <row r="36" spans="2:43" s="1" customFormat="1" ht="6.95" customHeight="1" x14ac:dyDescent="0.3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30"/>
    </row>
    <row r="37" spans="2:43" s="1" customFormat="1" ht="25.9" customHeight="1" x14ac:dyDescent="0.3">
      <c r="B37" s="28"/>
      <c r="C37" s="39"/>
      <c r="D37" s="40" t="s">
        <v>46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2" t="s">
        <v>47</v>
      </c>
      <c r="U37" s="41"/>
      <c r="V37" s="41"/>
      <c r="W37" s="41"/>
      <c r="X37" s="164" t="s">
        <v>48</v>
      </c>
      <c r="Y37" s="165"/>
      <c r="Z37" s="165"/>
      <c r="AA37" s="165"/>
      <c r="AB37" s="165"/>
      <c r="AC37" s="41"/>
      <c r="AD37" s="41"/>
      <c r="AE37" s="41"/>
      <c r="AF37" s="41"/>
      <c r="AG37" s="41"/>
      <c r="AH37" s="41"/>
      <c r="AI37" s="41"/>
      <c r="AJ37" s="41"/>
      <c r="AK37" s="166">
        <f>SUM(AK29:AK35)</f>
        <v>0</v>
      </c>
      <c r="AL37" s="165"/>
      <c r="AM37" s="165"/>
      <c r="AN37" s="165"/>
      <c r="AO37" s="167"/>
      <c r="AP37" s="39"/>
      <c r="AQ37" s="30"/>
    </row>
    <row r="38" spans="2:43" s="1" customFormat="1" ht="14.45" customHeight="1" x14ac:dyDescent="0.3">
      <c r="B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30"/>
    </row>
    <row r="39" spans="2:43" ht="13.5" x14ac:dyDescent="0.3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20"/>
    </row>
    <row r="40" spans="2:43" ht="13.5" x14ac:dyDescent="0.3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20"/>
    </row>
    <row r="41" spans="2:43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20"/>
    </row>
    <row r="42" spans="2:43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20"/>
    </row>
    <row r="43" spans="2:43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20"/>
    </row>
    <row r="44" spans="2:43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20"/>
    </row>
    <row r="45" spans="2:43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20"/>
    </row>
    <row r="46" spans="2:43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20"/>
    </row>
    <row r="47" spans="2:43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20"/>
    </row>
    <row r="48" spans="2:43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20"/>
    </row>
    <row r="49" spans="2:43" s="1" customFormat="1" x14ac:dyDescent="0.3">
      <c r="B49" s="28"/>
      <c r="C49" s="29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5"/>
      <c r="AA49" s="29"/>
      <c r="AB49" s="29"/>
      <c r="AC49" s="43" t="s">
        <v>50</v>
      </c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5"/>
      <c r="AP49" s="29"/>
      <c r="AQ49" s="30"/>
    </row>
    <row r="50" spans="2:43" ht="13.5" x14ac:dyDescent="0.3">
      <c r="B50" s="18"/>
      <c r="C50" s="19"/>
      <c r="D50" s="46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47"/>
      <c r="AA50" s="19"/>
      <c r="AB50" s="19"/>
      <c r="AC50" s="46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47"/>
      <c r="AP50" s="19"/>
      <c r="AQ50" s="20"/>
    </row>
    <row r="51" spans="2:43" ht="13.5" x14ac:dyDescent="0.3">
      <c r="B51" s="18"/>
      <c r="C51" s="19"/>
      <c r="D51" s="46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47"/>
      <c r="AA51" s="19"/>
      <c r="AB51" s="19"/>
      <c r="AC51" s="46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47"/>
      <c r="AP51" s="19"/>
      <c r="AQ51" s="20"/>
    </row>
    <row r="52" spans="2:43" ht="13.5" x14ac:dyDescent="0.3">
      <c r="B52" s="18"/>
      <c r="C52" s="19"/>
      <c r="D52" s="46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47"/>
      <c r="AA52" s="19"/>
      <c r="AB52" s="19"/>
      <c r="AC52" s="46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47"/>
      <c r="AP52" s="19"/>
      <c r="AQ52" s="20"/>
    </row>
    <row r="53" spans="2:43" ht="13.5" x14ac:dyDescent="0.3">
      <c r="B53" s="18"/>
      <c r="C53" s="19"/>
      <c r="D53" s="46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47"/>
      <c r="AA53" s="19"/>
      <c r="AB53" s="19"/>
      <c r="AC53" s="46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47"/>
      <c r="AP53" s="19"/>
      <c r="AQ53" s="20"/>
    </row>
    <row r="54" spans="2:43" ht="13.5" x14ac:dyDescent="0.3">
      <c r="B54" s="18"/>
      <c r="C54" s="19"/>
      <c r="D54" s="46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47"/>
      <c r="AA54" s="19"/>
      <c r="AB54" s="19"/>
      <c r="AC54" s="46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47"/>
      <c r="AP54" s="19"/>
      <c r="AQ54" s="20"/>
    </row>
    <row r="55" spans="2:43" ht="13.5" x14ac:dyDescent="0.3">
      <c r="B55" s="18"/>
      <c r="C55" s="19"/>
      <c r="D55" s="46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47"/>
      <c r="AA55" s="19"/>
      <c r="AB55" s="19"/>
      <c r="AC55" s="46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47"/>
      <c r="AP55" s="19"/>
      <c r="AQ55" s="20"/>
    </row>
    <row r="56" spans="2:43" ht="13.5" x14ac:dyDescent="0.3">
      <c r="B56" s="18"/>
      <c r="C56" s="19"/>
      <c r="D56" s="46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47"/>
      <c r="AA56" s="19"/>
      <c r="AB56" s="19"/>
      <c r="AC56" s="46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47"/>
      <c r="AP56" s="19"/>
      <c r="AQ56" s="20"/>
    </row>
    <row r="57" spans="2:43" ht="13.5" x14ac:dyDescent="0.3">
      <c r="B57" s="18"/>
      <c r="C57" s="19"/>
      <c r="D57" s="46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47"/>
      <c r="AA57" s="19"/>
      <c r="AB57" s="19"/>
      <c r="AC57" s="46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47"/>
      <c r="AP57" s="19"/>
      <c r="AQ57" s="20"/>
    </row>
    <row r="58" spans="2:43" s="1" customFormat="1" x14ac:dyDescent="0.3">
      <c r="B58" s="28"/>
      <c r="C58" s="29"/>
      <c r="D58" s="48" t="s">
        <v>51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50" t="s">
        <v>52</v>
      </c>
      <c r="S58" s="49"/>
      <c r="T58" s="49"/>
      <c r="U58" s="49"/>
      <c r="V58" s="49"/>
      <c r="W58" s="49"/>
      <c r="X58" s="49"/>
      <c r="Y58" s="49"/>
      <c r="Z58" s="51"/>
      <c r="AA58" s="29"/>
      <c r="AB58" s="29"/>
      <c r="AC58" s="48" t="s">
        <v>51</v>
      </c>
      <c r="AD58" s="49"/>
      <c r="AE58" s="49"/>
      <c r="AF58" s="49"/>
      <c r="AG58" s="49"/>
      <c r="AH58" s="49"/>
      <c r="AI58" s="49"/>
      <c r="AJ58" s="49"/>
      <c r="AK58" s="49"/>
      <c r="AL58" s="49"/>
      <c r="AM58" s="50" t="s">
        <v>52</v>
      </c>
      <c r="AN58" s="49"/>
      <c r="AO58" s="51"/>
      <c r="AP58" s="29"/>
      <c r="AQ58" s="30"/>
    </row>
    <row r="59" spans="2:43" ht="13.5" x14ac:dyDescent="0.3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20"/>
    </row>
    <row r="60" spans="2:43" s="1" customFormat="1" x14ac:dyDescent="0.3">
      <c r="B60" s="28"/>
      <c r="C60" s="29"/>
      <c r="D60" s="43" t="s">
        <v>53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5"/>
      <c r="AA60" s="29"/>
      <c r="AB60" s="29"/>
      <c r="AC60" s="43" t="s">
        <v>54</v>
      </c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5"/>
      <c r="AP60" s="29"/>
      <c r="AQ60" s="30"/>
    </row>
    <row r="61" spans="2:43" ht="13.5" x14ac:dyDescent="0.3">
      <c r="B61" s="18"/>
      <c r="C61" s="19"/>
      <c r="D61" s="46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47"/>
      <c r="AA61" s="19"/>
      <c r="AB61" s="19"/>
      <c r="AC61" s="46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47"/>
      <c r="AP61" s="19"/>
      <c r="AQ61" s="20"/>
    </row>
    <row r="62" spans="2:43" ht="13.5" x14ac:dyDescent="0.3">
      <c r="B62" s="18"/>
      <c r="C62" s="19"/>
      <c r="D62" s="46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47"/>
      <c r="AA62" s="19"/>
      <c r="AB62" s="19"/>
      <c r="AC62" s="46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47"/>
      <c r="AP62" s="19"/>
      <c r="AQ62" s="20"/>
    </row>
    <row r="63" spans="2:43" ht="13.5" x14ac:dyDescent="0.3">
      <c r="B63" s="18"/>
      <c r="C63" s="19"/>
      <c r="D63" s="46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47"/>
      <c r="AA63" s="19"/>
      <c r="AB63" s="19"/>
      <c r="AC63" s="46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47"/>
      <c r="AP63" s="19"/>
      <c r="AQ63" s="20"/>
    </row>
    <row r="64" spans="2:43" ht="13.5" x14ac:dyDescent="0.3">
      <c r="B64" s="18"/>
      <c r="C64" s="19"/>
      <c r="D64" s="46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47"/>
      <c r="AA64" s="19"/>
      <c r="AB64" s="19"/>
      <c r="AC64" s="46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47"/>
      <c r="AP64" s="19"/>
      <c r="AQ64" s="20"/>
    </row>
    <row r="65" spans="2:43" ht="13.5" x14ac:dyDescent="0.3">
      <c r="B65" s="18"/>
      <c r="C65" s="19"/>
      <c r="D65" s="46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47"/>
      <c r="AA65" s="19"/>
      <c r="AB65" s="19"/>
      <c r="AC65" s="46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47"/>
      <c r="AP65" s="19"/>
      <c r="AQ65" s="20"/>
    </row>
    <row r="66" spans="2:43" ht="13.5" x14ac:dyDescent="0.3">
      <c r="B66" s="18"/>
      <c r="C66" s="19"/>
      <c r="D66" s="46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47"/>
      <c r="AA66" s="19"/>
      <c r="AB66" s="19"/>
      <c r="AC66" s="46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47"/>
      <c r="AP66" s="19"/>
      <c r="AQ66" s="20"/>
    </row>
    <row r="67" spans="2:43" ht="13.5" x14ac:dyDescent="0.3">
      <c r="B67" s="18"/>
      <c r="C67" s="19"/>
      <c r="D67" s="46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47"/>
      <c r="AA67" s="19"/>
      <c r="AB67" s="19"/>
      <c r="AC67" s="46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47"/>
      <c r="AP67" s="19"/>
      <c r="AQ67" s="20"/>
    </row>
    <row r="68" spans="2:43" ht="13.5" x14ac:dyDescent="0.3">
      <c r="B68" s="18"/>
      <c r="C68" s="19"/>
      <c r="D68" s="46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47"/>
      <c r="AA68" s="19"/>
      <c r="AB68" s="19"/>
      <c r="AC68" s="46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47"/>
      <c r="AP68" s="19"/>
      <c r="AQ68" s="20"/>
    </row>
    <row r="69" spans="2:43" s="1" customFormat="1" x14ac:dyDescent="0.3">
      <c r="B69" s="28"/>
      <c r="C69" s="29"/>
      <c r="D69" s="48" t="s">
        <v>51</v>
      </c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50" t="s">
        <v>52</v>
      </c>
      <c r="S69" s="49"/>
      <c r="T69" s="49"/>
      <c r="U69" s="49"/>
      <c r="V69" s="49"/>
      <c r="W69" s="49"/>
      <c r="X69" s="49"/>
      <c r="Y69" s="49"/>
      <c r="Z69" s="51"/>
      <c r="AA69" s="29"/>
      <c r="AB69" s="29"/>
      <c r="AC69" s="48" t="s">
        <v>51</v>
      </c>
      <c r="AD69" s="49"/>
      <c r="AE69" s="49"/>
      <c r="AF69" s="49"/>
      <c r="AG69" s="49"/>
      <c r="AH69" s="49"/>
      <c r="AI69" s="49"/>
      <c r="AJ69" s="49"/>
      <c r="AK69" s="49"/>
      <c r="AL69" s="49"/>
      <c r="AM69" s="50" t="s">
        <v>52</v>
      </c>
      <c r="AN69" s="49"/>
      <c r="AO69" s="51"/>
      <c r="AP69" s="29"/>
      <c r="AQ69" s="30"/>
    </row>
    <row r="70" spans="2:43" s="1" customFormat="1" ht="6.95" customHeight="1" x14ac:dyDescent="0.3">
      <c r="B70" s="28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30"/>
    </row>
    <row r="71" spans="2:43" s="1" customFormat="1" ht="6.95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4"/>
    </row>
    <row r="75" spans="2:43" s="1" customFormat="1" ht="6.95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7"/>
    </row>
    <row r="76" spans="2:43" s="1" customFormat="1" ht="36.950000000000003" customHeight="1" x14ac:dyDescent="0.3">
      <c r="B76" s="28"/>
      <c r="C76" s="153" t="s">
        <v>55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30"/>
    </row>
    <row r="77" spans="2:43" s="3" customFormat="1" ht="14.45" customHeight="1" x14ac:dyDescent="0.3">
      <c r="B77" s="58"/>
      <c r="C77" s="25" t="s">
        <v>13</v>
      </c>
      <c r="D77" s="59"/>
      <c r="E77" s="59"/>
      <c r="F77" s="59"/>
      <c r="G77" s="59"/>
      <c r="H77" s="59"/>
      <c r="I77" s="59"/>
      <c r="J77" s="59"/>
      <c r="K77" s="59"/>
      <c r="L77" s="59" t="str">
        <f>K5</f>
        <v>12</v>
      </c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60"/>
    </row>
    <row r="78" spans="2:43" s="4" customFormat="1" ht="36.950000000000003" customHeight="1" x14ac:dyDescent="0.3">
      <c r="B78" s="61"/>
      <c r="C78" s="62" t="s">
        <v>15</v>
      </c>
      <c r="D78" s="63"/>
      <c r="E78" s="63"/>
      <c r="F78" s="63"/>
      <c r="G78" s="63"/>
      <c r="H78" s="63"/>
      <c r="I78" s="63"/>
      <c r="J78" s="63"/>
      <c r="K78" s="63"/>
      <c r="L78" s="169" t="str">
        <f>K6</f>
        <v>Stavební úpravy a přístavba výtahu</v>
      </c>
      <c r="M78" s="170"/>
      <c r="N78" s="170"/>
      <c r="O78" s="170"/>
      <c r="P78" s="170"/>
      <c r="Q78" s="170"/>
      <c r="R78" s="170"/>
      <c r="S78" s="170"/>
      <c r="T78" s="170"/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  <c r="AF78" s="170"/>
      <c r="AG78" s="170"/>
      <c r="AH78" s="170"/>
      <c r="AI78" s="170"/>
      <c r="AJ78" s="170"/>
      <c r="AK78" s="170"/>
      <c r="AL78" s="170"/>
      <c r="AM78" s="170"/>
      <c r="AN78" s="170"/>
      <c r="AO78" s="170"/>
      <c r="AP78" s="63"/>
      <c r="AQ78" s="64"/>
    </row>
    <row r="79" spans="2:43" s="1" customFormat="1" ht="6.95" customHeight="1" x14ac:dyDescent="0.3">
      <c r="B79" s="28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30"/>
    </row>
    <row r="80" spans="2:43" s="1" customFormat="1" x14ac:dyDescent="0.3">
      <c r="B80" s="28"/>
      <c r="C80" s="25" t="s">
        <v>20</v>
      </c>
      <c r="D80" s="29"/>
      <c r="E80" s="29"/>
      <c r="F80" s="29"/>
      <c r="G80" s="29"/>
      <c r="H80" s="29"/>
      <c r="I80" s="29"/>
      <c r="J80" s="29"/>
      <c r="K80" s="29"/>
      <c r="L80" s="65" t="str">
        <f>IF(K8="","",K8)</f>
        <v>ZŠ Lanškroun</v>
      </c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5" t="s">
        <v>22</v>
      </c>
      <c r="AJ80" s="29"/>
      <c r="AK80" s="29"/>
      <c r="AL80" s="29"/>
      <c r="AM80" s="66" t="str">
        <f>IF(AN8= "","",AN8)</f>
        <v>21. 1. 2017</v>
      </c>
      <c r="AN80" s="29"/>
      <c r="AO80" s="29"/>
      <c r="AP80" s="29"/>
      <c r="AQ80" s="30"/>
    </row>
    <row r="81" spans="2:76" s="1" customFormat="1" ht="6.95" customHeight="1" x14ac:dyDescent="0.3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30"/>
    </row>
    <row r="82" spans="2:76" s="1" customFormat="1" x14ac:dyDescent="0.3">
      <c r="B82" s="28"/>
      <c r="C82" s="25" t="s">
        <v>24</v>
      </c>
      <c r="D82" s="29"/>
      <c r="E82" s="29"/>
      <c r="F82" s="29"/>
      <c r="G82" s="29"/>
      <c r="H82" s="29"/>
      <c r="I82" s="29"/>
      <c r="J82" s="29"/>
      <c r="K82" s="29"/>
      <c r="L82" s="59" t="str">
        <f>IF(E11= "","",E11)</f>
        <v>Město Lanškroun,Nám.J.M.Marků 12,Lanškroun</v>
      </c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5" t="s">
        <v>31</v>
      </c>
      <c r="AJ82" s="29"/>
      <c r="AK82" s="29"/>
      <c r="AL82" s="29"/>
      <c r="AM82" s="171" t="str">
        <f>IF(E17="","",E17)</f>
        <v>Kvarta s.r.o.,Choceň</v>
      </c>
      <c r="AN82" s="168"/>
      <c r="AO82" s="168"/>
      <c r="AP82" s="168"/>
      <c r="AQ82" s="30"/>
      <c r="AS82" s="172" t="s">
        <v>56</v>
      </c>
      <c r="AT82" s="173"/>
      <c r="AU82" s="67"/>
      <c r="AV82" s="67"/>
      <c r="AW82" s="67"/>
      <c r="AX82" s="67"/>
      <c r="AY82" s="67"/>
      <c r="AZ82" s="67"/>
      <c r="BA82" s="67"/>
      <c r="BB82" s="67"/>
      <c r="BC82" s="67"/>
      <c r="BD82" s="68"/>
    </row>
    <row r="83" spans="2:76" s="1" customFormat="1" x14ac:dyDescent="0.3">
      <c r="B83" s="28"/>
      <c r="C83" s="25" t="s">
        <v>29</v>
      </c>
      <c r="D83" s="29"/>
      <c r="E83" s="29"/>
      <c r="F83" s="29"/>
      <c r="G83" s="29"/>
      <c r="H83" s="29"/>
      <c r="I83" s="29"/>
      <c r="J83" s="29"/>
      <c r="K83" s="29"/>
      <c r="L83" s="59" t="str">
        <f>IF(E14="","",E14)</f>
        <v xml:space="preserve"> </v>
      </c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5" t="s">
        <v>34</v>
      </c>
      <c r="AJ83" s="29"/>
      <c r="AK83" s="29"/>
      <c r="AL83" s="29"/>
      <c r="AM83" s="171" t="str">
        <f>IF(E20="","",E20)</f>
        <v xml:space="preserve"> </v>
      </c>
      <c r="AN83" s="168"/>
      <c r="AO83" s="168"/>
      <c r="AP83" s="168"/>
      <c r="AQ83" s="30"/>
      <c r="AS83" s="174"/>
      <c r="AT83" s="175"/>
      <c r="AU83" s="69"/>
      <c r="AV83" s="69"/>
      <c r="AW83" s="69"/>
      <c r="AX83" s="69"/>
      <c r="AY83" s="69"/>
      <c r="AZ83" s="69"/>
      <c r="BA83" s="69"/>
      <c r="BB83" s="69"/>
      <c r="BC83" s="69"/>
      <c r="BD83" s="70"/>
    </row>
    <row r="84" spans="2:76" s="1" customFormat="1" ht="10.9" customHeight="1" x14ac:dyDescent="0.3">
      <c r="B84" s="28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30"/>
      <c r="AS84" s="176"/>
      <c r="AT84" s="168"/>
      <c r="AU84" s="29"/>
      <c r="AV84" s="29"/>
      <c r="AW84" s="29"/>
      <c r="AX84" s="29"/>
      <c r="AY84" s="29"/>
      <c r="AZ84" s="29"/>
      <c r="BA84" s="29"/>
      <c r="BB84" s="29"/>
      <c r="BC84" s="29"/>
      <c r="BD84" s="71"/>
    </row>
    <row r="85" spans="2:76" s="1" customFormat="1" ht="29.25" customHeight="1" x14ac:dyDescent="0.3">
      <c r="B85" s="28"/>
      <c r="C85" s="177" t="s">
        <v>57</v>
      </c>
      <c r="D85" s="178"/>
      <c r="E85" s="178"/>
      <c r="F85" s="178"/>
      <c r="G85" s="178"/>
      <c r="H85" s="72"/>
      <c r="I85" s="179" t="s">
        <v>58</v>
      </c>
      <c r="J85" s="178"/>
      <c r="K85" s="178"/>
      <c r="L85" s="178"/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9" t="s">
        <v>59</v>
      </c>
      <c r="AH85" s="178"/>
      <c r="AI85" s="178"/>
      <c r="AJ85" s="178"/>
      <c r="AK85" s="178"/>
      <c r="AL85" s="178"/>
      <c r="AM85" s="178"/>
      <c r="AN85" s="179" t="s">
        <v>60</v>
      </c>
      <c r="AO85" s="178"/>
      <c r="AP85" s="180"/>
      <c r="AQ85" s="30"/>
      <c r="AS85" s="73" t="s">
        <v>61</v>
      </c>
      <c r="AT85" s="74" t="s">
        <v>62</v>
      </c>
      <c r="AU85" s="74" t="s">
        <v>63</v>
      </c>
      <c r="AV85" s="74" t="s">
        <v>64</v>
      </c>
      <c r="AW85" s="74" t="s">
        <v>65</v>
      </c>
      <c r="AX85" s="74" t="s">
        <v>66</v>
      </c>
      <c r="AY85" s="74" t="s">
        <v>67</v>
      </c>
      <c r="AZ85" s="74" t="s">
        <v>68</v>
      </c>
      <c r="BA85" s="74" t="s">
        <v>69</v>
      </c>
      <c r="BB85" s="74" t="s">
        <v>70</v>
      </c>
      <c r="BC85" s="74" t="s">
        <v>71</v>
      </c>
      <c r="BD85" s="75" t="s">
        <v>72</v>
      </c>
    </row>
    <row r="86" spans="2:76" s="1" customFormat="1" ht="10.9" customHeight="1" x14ac:dyDescent="0.3">
      <c r="B86" s="28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30"/>
      <c r="AS86" s="76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5"/>
    </row>
    <row r="87" spans="2:76" s="4" customFormat="1" ht="32.450000000000003" customHeight="1" x14ac:dyDescent="0.3">
      <c r="B87" s="61"/>
      <c r="C87" s="77" t="s">
        <v>73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84">
        <f>ROUND(AG88,2)</f>
        <v>0</v>
      </c>
      <c r="AH87" s="184"/>
      <c r="AI87" s="184"/>
      <c r="AJ87" s="184"/>
      <c r="AK87" s="184"/>
      <c r="AL87" s="184"/>
      <c r="AM87" s="184"/>
      <c r="AN87" s="185">
        <f>SUM(AG87,AT87)</f>
        <v>0</v>
      </c>
      <c r="AO87" s="185"/>
      <c r="AP87" s="185"/>
      <c r="AQ87" s="64"/>
      <c r="AS87" s="79">
        <f>ROUND(AS88,2)</f>
        <v>0</v>
      </c>
      <c r="AT87" s="80">
        <f>ROUND(SUM(AV87:AW87),2)</f>
        <v>0</v>
      </c>
      <c r="AU87" s="81">
        <f>ROUND(AU88,5)</f>
        <v>0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74</v>
      </c>
      <c r="BT87" s="83" t="s">
        <v>75</v>
      </c>
      <c r="BU87" s="84" t="s">
        <v>76</v>
      </c>
      <c r="BV87" s="83" t="s">
        <v>77</v>
      </c>
      <c r="BW87" s="83" t="s">
        <v>78</v>
      </c>
      <c r="BX87" s="83" t="s">
        <v>79</v>
      </c>
    </row>
    <row r="88" spans="2:76" s="5" customFormat="1" ht="37.5" customHeight="1" x14ac:dyDescent="0.3">
      <c r="B88" s="85"/>
      <c r="C88" s="86"/>
      <c r="D88" s="183" t="s">
        <v>80</v>
      </c>
      <c r="E88" s="182"/>
      <c r="F88" s="182"/>
      <c r="G88" s="182"/>
      <c r="H88" s="182"/>
      <c r="I88" s="87"/>
      <c r="J88" s="183" t="s">
        <v>81</v>
      </c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1">
        <f>'4-0 - Vedlejší rozpočtové...'!M30</f>
        <v>0</v>
      </c>
      <c r="AH88" s="182"/>
      <c r="AI88" s="182"/>
      <c r="AJ88" s="182"/>
      <c r="AK88" s="182"/>
      <c r="AL88" s="182"/>
      <c r="AM88" s="182"/>
      <c r="AN88" s="181">
        <f>SUM(AG88,AT88)</f>
        <v>0</v>
      </c>
      <c r="AO88" s="182"/>
      <c r="AP88" s="182"/>
      <c r="AQ88" s="88"/>
      <c r="AS88" s="89">
        <f>'4-0 - Vedlejší rozpočtové...'!M28</f>
        <v>0</v>
      </c>
      <c r="AT88" s="90">
        <f>ROUND(SUM(AV88:AW88),2)</f>
        <v>0</v>
      </c>
      <c r="AU88" s="91">
        <f>'4-0 - Vedlejší rozpočtové...'!W116</f>
        <v>0</v>
      </c>
      <c r="AV88" s="90">
        <f>'4-0 - Vedlejší rozpočtové...'!M32</f>
        <v>0</v>
      </c>
      <c r="AW88" s="90">
        <f>'4-0 - Vedlejší rozpočtové...'!M33</f>
        <v>0</v>
      </c>
      <c r="AX88" s="90">
        <f>'4-0 - Vedlejší rozpočtové...'!M34</f>
        <v>0</v>
      </c>
      <c r="AY88" s="90">
        <f>'4-0 - Vedlejší rozpočtové...'!M35</f>
        <v>0</v>
      </c>
      <c r="AZ88" s="90">
        <f>'4-0 - Vedlejší rozpočtové...'!H32</f>
        <v>0</v>
      </c>
      <c r="BA88" s="90">
        <f>'4-0 - Vedlejší rozpočtové...'!H33</f>
        <v>0</v>
      </c>
      <c r="BB88" s="90">
        <f>'4-0 - Vedlejší rozpočtové...'!H34</f>
        <v>0</v>
      </c>
      <c r="BC88" s="90">
        <f>'4-0 - Vedlejší rozpočtové...'!H35</f>
        <v>0</v>
      </c>
      <c r="BD88" s="92">
        <f>'4-0 - Vedlejší rozpočtové...'!H36</f>
        <v>0</v>
      </c>
      <c r="BT88" s="93" t="s">
        <v>82</v>
      </c>
      <c r="BV88" s="93" t="s">
        <v>77</v>
      </c>
      <c r="BW88" s="93" t="s">
        <v>83</v>
      </c>
      <c r="BX88" s="93" t="s">
        <v>78</v>
      </c>
    </row>
    <row r="89" spans="2:76" ht="13.5" x14ac:dyDescent="0.3">
      <c r="B89" s="18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20"/>
    </row>
    <row r="90" spans="2:76" s="1" customFormat="1" ht="30" customHeight="1" x14ac:dyDescent="0.3">
      <c r="B90" s="28"/>
      <c r="C90" s="77" t="s">
        <v>84</v>
      </c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185">
        <v>0</v>
      </c>
      <c r="AH90" s="168"/>
      <c r="AI90" s="168"/>
      <c r="AJ90" s="168"/>
      <c r="AK90" s="168"/>
      <c r="AL90" s="168"/>
      <c r="AM90" s="168"/>
      <c r="AN90" s="185">
        <v>0</v>
      </c>
      <c r="AO90" s="168"/>
      <c r="AP90" s="168"/>
      <c r="AQ90" s="30"/>
      <c r="AS90" s="73" t="s">
        <v>85</v>
      </c>
      <c r="AT90" s="74" t="s">
        <v>86</v>
      </c>
      <c r="AU90" s="74" t="s">
        <v>39</v>
      </c>
      <c r="AV90" s="75" t="s">
        <v>62</v>
      </c>
    </row>
    <row r="91" spans="2:76" s="1" customFormat="1" ht="10.9" customHeight="1" x14ac:dyDescent="0.3">
      <c r="B91" s="28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30"/>
      <c r="AS91" s="94"/>
      <c r="AT91" s="95"/>
      <c r="AU91" s="95"/>
      <c r="AV91" s="96"/>
    </row>
    <row r="92" spans="2:76" s="1" customFormat="1" ht="30" customHeight="1" x14ac:dyDescent="0.3">
      <c r="B92" s="28"/>
      <c r="C92" s="97" t="s">
        <v>87</v>
      </c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186">
        <f>ROUND(AG87+AG90,2)</f>
        <v>0</v>
      </c>
      <c r="AH92" s="186"/>
      <c r="AI92" s="186"/>
      <c r="AJ92" s="186"/>
      <c r="AK92" s="186"/>
      <c r="AL92" s="186"/>
      <c r="AM92" s="186"/>
      <c r="AN92" s="186">
        <f>AN87+AN90</f>
        <v>0</v>
      </c>
      <c r="AO92" s="186"/>
      <c r="AP92" s="186"/>
      <c r="AQ92" s="30"/>
    </row>
    <row r="93" spans="2:76" s="1" customFormat="1" ht="6.95" customHeight="1" x14ac:dyDescent="0.3"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  <c r="AQ93" s="54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pageMargins left="0.58333330000000005" right="0.58333330000000005" top="0.5" bottom="0.46666669999999999" header="0" footer="0"/>
  <pageSetup blackAndWhite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2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1"/>
      <c r="B1" s="11"/>
      <c r="C1" s="11"/>
      <c r="D1" s="12" t="s">
        <v>1</v>
      </c>
      <c r="E1" s="11"/>
      <c r="F1" s="11"/>
      <c r="G1" s="11"/>
      <c r="H1" s="214"/>
      <c r="I1" s="214"/>
      <c r="J1" s="214"/>
      <c r="K1" s="214"/>
      <c r="L1" s="11"/>
      <c r="M1" s="11"/>
      <c r="N1" s="11"/>
      <c r="O1" s="12" t="s">
        <v>88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 x14ac:dyDescent="0.3">
      <c r="C2" s="151" t="s">
        <v>5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T2" s="14" t="s">
        <v>83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89</v>
      </c>
    </row>
    <row r="4" spans="1:66" ht="36.950000000000003" customHeight="1" x14ac:dyDescent="0.3">
      <c r="B4" s="18"/>
      <c r="C4" s="153" t="s">
        <v>90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ht="25.35" customHeight="1" x14ac:dyDescent="0.3">
      <c r="B6" s="18"/>
      <c r="C6" s="19"/>
      <c r="D6" s="25" t="s">
        <v>15</v>
      </c>
      <c r="E6" s="19"/>
      <c r="F6" s="188" t="str">
        <f>'Rekapitulace stavby'!K6</f>
        <v>Stavební úpravy a přístavba výtahu</v>
      </c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9"/>
      <c r="R6" s="20"/>
    </row>
    <row r="7" spans="1:66" s="1" customFormat="1" ht="32.85" customHeight="1" x14ac:dyDescent="0.3">
      <c r="B7" s="28"/>
      <c r="C7" s="29"/>
      <c r="D7" s="24" t="s">
        <v>91</v>
      </c>
      <c r="E7" s="29"/>
      <c r="F7" s="156" t="s">
        <v>92</v>
      </c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29"/>
      <c r="R7" s="30"/>
    </row>
    <row r="8" spans="1:66" s="1" customFormat="1" ht="14.45" customHeight="1" x14ac:dyDescent="0.3">
      <c r="B8" s="28"/>
      <c r="C8" s="29"/>
      <c r="D8" s="25" t="s">
        <v>17</v>
      </c>
      <c r="E8" s="29"/>
      <c r="F8" s="23" t="s">
        <v>18</v>
      </c>
      <c r="G8" s="29"/>
      <c r="H8" s="29"/>
      <c r="I8" s="29"/>
      <c r="J8" s="29"/>
      <c r="K8" s="29"/>
      <c r="L8" s="29"/>
      <c r="M8" s="25" t="s">
        <v>19</v>
      </c>
      <c r="N8" s="29"/>
      <c r="O8" s="23" t="s">
        <v>18</v>
      </c>
      <c r="P8" s="29"/>
      <c r="Q8" s="29"/>
      <c r="R8" s="30"/>
    </row>
    <row r="9" spans="1:66" s="1" customFormat="1" ht="14.45" customHeight="1" x14ac:dyDescent="0.3">
      <c r="B9" s="28"/>
      <c r="C9" s="29"/>
      <c r="D9" s="25" t="s">
        <v>20</v>
      </c>
      <c r="E9" s="29"/>
      <c r="F9" s="23" t="s">
        <v>21</v>
      </c>
      <c r="G9" s="29"/>
      <c r="H9" s="29"/>
      <c r="I9" s="29"/>
      <c r="J9" s="29"/>
      <c r="K9" s="29"/>
      <c r="L9" s="29"/>
      <c r="M9" s="25" t="s">
        <v>22</v>
      </c>
      <c r="N9" s="29"/>
      <c r="O9" s="189" t="str">
        <f>'Rekapitulace stavby'!AN8</f>
        <v>21. 1. 2017</v>
      </c>
      <c r="P9" s="168"/>
      <c r="Q9" s="29"/>
      <c r="R9" s="30"/>
    </row>
    <row r="10" spans="1:66" s="1" customFormat="1" ht="10.9" customHeigh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66" s="1" customFormat="1" ht="14.45" customHeight="1" x14ac:dyDescent="0.3">
      <c r="B11" s="28"/>
      <c r="C11" s="29"/>
      <c r="D11" s="25" t="s">
        <v>24</v>
      </c>
      <c r="E11" s="29"/>
      <c r="F11" s="29"/>
      <c r="G11" s="29"/>
      <c r="H11" s="29"/>
      <c r="I11" s="29"/>
      <c r="J11" s="29"/>
      <c r="K11" s="29"/>
      <c r="L11" s="29"/>
      <c r="M11" s="25" t="s">
        <v>25</v>
      </c>
      <c r="N11" s="29"/>
      <c r="O11" s="155" t="s">
        <v>18</v>
      </c>
      <c r="P11" s="168"/>
      <c r="Q11" s="29"/>
      <c r="R11" s="30"/>
    </row>
    <row r="12" spans="1:66" s="1" customFormat="1" ht="18" customHeight="1" x14ac:dyDescent="0.3">
      <c r="B12" s="28"/>
      <c r="C12" s="29"/>
      <c r="D12" s="29"/>
      <c r="E12" s="23" t="s">
        <v>27</v>
      </c>
      <c r="F12" s="29"/>
      <c r="G12" s="29"/>
      <c r="H12" s="29"/>
      <c r="I12" s="29"/>
      <c r="J12" s="29"/>
      <c r="K12" s="29"/>
      <c r="L12" s="29"/>
      <c r="M12" s="25" t="s">
        <v>28</v>
      </c>
      <c r="N12" s="29"/>
      <c r="O12" s="155" t="s">
        <v>18</v>
      </c>
      <c r="P12" s="168"/>
      <c r="Q12" s="29"/>
      <c r="R12" s="30"/>
    </row>
    <row r="13" spans="1:66" s="1" customFormat="1" ht="6.95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0"/>
    </row>
    <row r="14" spans="1:66" s="1" customFormat="1" ht="14.45" customHeight="1" x14ac:dyDescent="0.3">
      <c r="B14" s="28"/>
      <c r="C14" s="29"/>
      <c r="D14" s="25" t="s">
        <v>29</v>
      </c>
      <c r="E14" s="29"/>
      <c r="F14" s="29"/>
      <c r="G14" s="29"/>
      <c r="H14" s="29"/>
      <c r="I14" s="29"/>
      <c r="J14" s="29"/>
      <c r="K14" s="29"/>
      <c r="L14" s="29"/>
      <c r="M14" s="25" t="s">
        <v>25</v>
      </c>
      <c r="N14" s="29"/>
      <c r="O14" s="155" t="str">
        <f>IF('Rekapitulace stavby'!AN13="","",'Rekapitulace stavby'!AN13)</f>
        <v/>
      </c>
      <c r="P14" s="168"/>
      <c r="Q14" s="29"/>
      <c r="R14" s="30"/>
    </row>
    <row r="15" spans="1:66" s="1" customFormat="1" ht="18" customHeight="1" x14ac:dyDescent="0.3">
      <c r="B15" s="28"/>
      <c r="C15" s="29"/>
      <c r="D15" s="29"/>
      <c r="E15" s="23" t="str">
        <f>IF('Rekapitulace stavby'!E14="","",'Rekapitulace stavby'!E14)</f>
        <v xml:space="preserve"> </v>
      </c>
      <c r="F15" s="29"/>
      <c r="G15" s="29"/>
      <c r="H15" s="29"/>
      <c r="I15" s="29"/>
      <c r="J15" s="29"/>
      <c r="K15" s="29"/>
      <c r="L15" s="29"/>
      <c r="M15" s="25" t="s">
        <v>28</v>
      </c>
      <c r="N15" s="29"/>
      <c r="O15" s="155" t="str">
        <f>IF('Rekapitulace stavby'!AN14="","",'Rekapitulace stavby'!AN14)</f>
        <v/>
      </c>
      <c r="P15" s="168"/>
      <c r="Q15" s="29"/>
      <c r="R15" s="30"/>
    </row>
    <row r="16" spans="1:66" s="1" customFormat="1" ht="6.95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2:18" s="1" customFormat="1" ht="14.45" customHeight="1" x14ac:dyDescent="0.3">
      <c r="B17" s="28"/>
      <c r="C17" s="29"/>
      <c r="D17" s="25" t="s">
        <v>31</v>
      </c>
      <c r="E17" s="29"/>
      <c r="F17" s="29"/>
      <c r="G17" s="29"/>
      <c r="H17" s="29"/>
      <c r="I17" s="29"/>
      <c r="J17" s="29"/>
      <c r="K17" s="29"/>
      <c r="L17" s="29"/>
      <c r="M17" s="25" t="s">
        <v>25</v>
      </c>
      <c r="N17" s="29"/>
      <c r="O17" s="155" t="s">
        <v>18</v>
      </c>
      <c r="P17" s="168"/>
      <c r="Q17" s="29"/>
      <c r="R17" s="30"/>
    </row>
    <row r="18" spans="2:18" s="1" customFormat="1" ht="18" customHeight="1" x14ac:dyDescent="0.3">
      <c r="B18" s="28"/>
      <c r="C18" s="29"/>
      <c r="D18" s="29"/>
      <c r="E18" s="23" t="s">
        <v>93</v>
      </c>
      <c r="F18" s="29"/>
      <c r="G18" s="29"/>
      <c r="H18" s="29"/>
      <c r="I18" s="29"/>
      <c r="J18" s="29"/>
      <c r="K18" s="29"/>
      <c r="L18" s="29"/>
      <c r="M18" s="25" t="s">
        <v>28</v>
      </c>
      <c r="N18" s="29"/>
      <c r="O18" s="155" t="s">
        <v>18</v>
      </c>
      <c r="P18" s="168"/>
      <c r="Q18" s="29"/>
      <c r="R18" s="30"/>
    </row>
    <row r="19" spans="2:18" s="1" customFormat="1" ht="6.95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2:18" s="1" customFormat="1" ht="14.45" customHeight="1" x14ac:dyDescent="0.3">
      <c r="B20" s="28"/>
      <c r="C20" s="29"/>
      <c r="D20" s="25" t="s">
        <v>34</v>
      </c>
      <c r="E20" s="29"/>
      <c r="F20" s="29"/>
      <c r="G20" s="29"/>
      <c r="H20" s="29"/>
      <c r="I20" s="29"/>
      <c r="J20" s="29"/>
      <c r="K20" s="29"/>
      <c r="L20" s="29"/>
      <c r="M20" s="25" t="s">
        <v>25</v>
      </c>
      <c r="N20" s="29"/>
      <c r="O20" s="155" t="str">
        <f>IF('Rekapitulace stavby'!AN19="","",'Rekapitulace stavby'!AN19)</f>
        <v/>
      </c>
      <c r="P20" s="168"/>
      <c r="Q20" s="29"/>
      <c r="R20" s="30"/>
    </row>
    <row r="21" spans="2:18" s="1" customFormat="1" ht="18" customHeight="1" x14ac:dyDescent="0.3">
      <c r="B21" s="28"/>
      <c r="C21" s="29"/>
      <c r="D21" s="29"/>
      <c r="E21" s="23" t="str">
        <f>IF('Rekapitulace stavby'!E20="","",'Rekapitulace stavby'!E20)</f>
        <v xml:space="preserve"> </v>
      </c>
      <c r="F21" s="29"/>
      <c r="G21" s="29"/>
      <c r="H21" s="29"/>
      <c r="I21" s="29"/>
      <c r="J21" s="29"/>
      <c r="K21" s="29"/>
      <c r="L21" s="29"/>
      <c r="M21" s="25" t="s">
        <v>28</v>
      </c>
      <c r="N21" s="29"/>
      <c r="O21" s="155" t="str">
        <f>IF('Rekapitulace stavby'!AN20="","",'Rekapitulace stavby'!AN20)</f>
        <v/>
      </c>
      <c r="P21" s="168"/>
      <c r="Q21" s="29"/>
      <c r="R21" s="30"/>
    </row>
    <row r="22" spans="2:18" s="1" customFormat="1" ht="6.95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14.45" customHeight="1" x14ac:dyDescent="0.3">
      <c r="B23" s="28"/>
      <c r="C23" s="29"/>
      <c r="D23" s="25" t="s">
        <v>35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2:18" s="1" customFormat="1" ht="22.5" customHeight="1" x14ac:dyDescent="0.3">
      <c r="B24" s="28"/>
      <c r="C24" s="29"/>
      <c r="D24" s="29"/>
      <c r="E24" s="157" t="s">
        <v>18</v>
      </c>
      <c r="F24" s="168"/>
      <c r="G24" s="168"/>
      <c r="H24" s="168"/>
      <c r="I24" s="168"/>
      <c r="J24" s="168"/>
      <c r="K24" s="168"/>
      <c r="L24" s="168"/>
      <c r="M24" s="29"/>
      <c r="N24" s="29"/>
      <c r="O24" s="29"/>
      <c r="P24" s="29"/>
      <c r="Q24" s="29"/>
      <c r="R24" s="30"/>
    </row>
    <row r="25" spans="2:18" s="1" customFormat="1" ht="6.95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2:18" s="1" customFormat="1" ht="6.95" customHeight="1" x14ac:dyDescent="0.3">
      <c r="B26" s="28"/>
      <c r="C26" s="29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29"/>
      <c r="R26" s="30"/>
    </row>
    <row r="27" spans="2:18" s="1" customFormat="1" ht="14.45" customHeight="1" x14ac:dyDescent="0.3">
      <c r="B27" s="28"/>
      <c r="C27" s="29"/>
      <c r="D27" s="99" t="s">
        <v>94</v>
      </c>
      <c r="E27" s="29"/>
      <c r="F27" s="29"/>
      <c r="G27" s="29"/>
      <c r="H27" s="29"/>
      <c r="I27" s="29"/>
      <c r="J27" s="29"/>
      <c r="K27" s="29"/>
      <c r="L27" s="29"/>
      <c r="M27" s="158">
        <f>N88</f>
        <v>0</v>
      </c>
      <c r="N27" s="168"/>
      <c r="O27" s="168"/>
      <c r="P27" s="168"/>
      <c r="Q27" s="29"/>
      <c r="R27" s="30"/>
    </row>
    <row r="28" spans="2:18" s="1" customFormat="1" ht="14.45" customHeight="1" x14ac:dyDescent="0.3">
      <c r="B28" s="28"/>
      <c r="C28" s="29"/>
      <c r="D28" s="27" t="s">
        <v>95</v>
      </c>
      <c r="E28" s="29"/>
      <c r="F28" s="29"/>
      <c r="G28" s="29"/>
      <c r="H28" s="29"/>
      <c r="I28" s="29"/>
      <c r="J28" s="29"/>
      <c r="K28" s="29"/>
      <c r="L28" s="29"/>
      <c r="M28" s="158">
        <f>N97</f>
        <v>0</v>
      </c>
      <c r="N28" s="168"/>
      <c r="O28" s="168"/>
      <c r="P28" s="168"/>
      <c r="Q28" s="29"/>
      <c r="R28" s="30"/>
    </row>
    <row r="29" spans="2:18" s="1" customFormat="1" ht="6.95" customHeight="1" x14ac:dyDescent="0.3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2:18" s="1" customFormat="1" ht="25.35" customHeight="1" x14ac:dyDescent="0.3">
      <c r="B30" s="28"/>
      <c r="C30" s="29"/>
      <c r="D30" s="100" t="s">
        <v>38</v>
      </c>
      <c r="E30" s="29"/>
      <c r="F30" s="29"/>
      <c r="G30" s="29"/>
      <c r="H30" s="29"/>
      <c r="I30" s="29"/>
      <c r="J30" s="29"/>
      <c r="K30" s="29"/>
      <c r="L30" s="29"/>
      <c r="M30" s="190">
        <f>ROUND(M27+M28,2)</f>
        <v>0</v>
      </c>
      <c r="N30" s="168"/>
      <c r="O30" s="168"/>
      <c r="P30" s="168"/>
      <c r="Q30" s="29"/>
      <c r="R30" s="30"/>
    </row>
    <row r="31" spans="2:18" s="1" customFormat="1" ht="6.95" customHeight="1" x14ac:dyDescent="0.3">
      <c r="B31" s="28"/>
      <c r="C31" s="29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29"/>
      <c r="R31" s="30"/>
    </row>
    <row r="32" spans="2:18" s="1" customFormat="1" ht="14.45" customHeight="1" x14ac:dyDescent="0.3">
      <c r="B32" s="28"/>
      <c r="C32" s="29"/>
      <c r="D32" s="35" t="s">
        <v>39</v>
      </c>
      <c r="E32" s="35" t="s">
        <v>40</v>
      </c>
      <c r="F32" s="36">
        <v>0.21</v>
      </c>
      <c r="G32" s="101" t="s">
        <v>41</v>
      </c>
      <c r="H32" s="191">
        <f>ROUND((SUM(BE97:BE98)+SUM(BE116:BE141)), 2)</f>
        <v>0</v>
      </c>
      <c r="I32" s="168"/>
      <c r="J32" s="168"/>
      <c r="K32" s="29"/>
      <c r="L32" s="29"/>
      <c r="M32" s="191">
        <f>ROUND(ROUND((SUM(BE97:BE98)+SUM(BE116:BE141)), 2)*F32, 2)</f>
        <v>0</v>
      </c>
      <c r="N32" s="168"/>
      <c r="O32" s="168"/>
      <c r="P32" s="168"/>
      <c r="Q32" s="29"/>
      <c r="R32" s="30"/>
    </row>
    <row r="33" spans="2:18" s="1" customFormat="1" ht="14.45" customHeight="1" x14ac:dyDescent="0.3">
      <c r="B33" s="28"/>
      <c r="C33" s="29"/>
      <c r="D33" s="29"/>
      <c r="E33" s="35" t="s">
        <v>42</v>
      </c>
      <c r="F33" s="36">
        <v>0.15</v>
      </c>
      <c r="G33" s="101" t="s">
        <v>41</v>
      </c>
      <c r="H33" s="191">
        <f>ROUND((SUM(BF97:BF98)+SUM(BF116:BF141)), 2)</f>
        <v>0</v>
      </c>
      <c r="I33" s="168"/>
      <c r="J33" s="168"/>
      <c r="K33" s="29"/>
      <c r="L33" s="29"/>
      <c r="M33" s="191">
        <f>ROUND(ROUND((SUM(BF97:BF98)+SUM(BF116:BF141)), 2)*F33, 2)</f>
        <v>0</v>
      </c>
      <c r="N33" s="168"/>
      <c r="O33" s="168"/>
      <c r="P33" s="168"/>
      <c r="Q33" s="29"/>
      <c r="R33" s="30"/>
    </row>
    <row r="34" spans="2:18" s="1" customFormat="1" ht="14.45" hidden="1" customHeight="1" x14ac:dyDescent="0.3">
      <c r="B34" s="28"/>
      <c r="C34" s="29"/>
      <c r="D34" s="29"/>
      <c r="E34" s="35" t="s">
        <v>43</v>
      </c>
      <c r="F34" s="36">
        <v>0.21</v>
      </c>
      <c r="G34" s="101" t="s">
        <v>41</v>
      </c>
      <c r="H34" s="191">
        <f>ROUND((SUM(BG97:BG98)+SUM(BG116:BG141)), 2)</f>
        <v>0</v>
      </c>
      <c r="I34" s="168"/>
      <c r="J34" s="168"/>
      <c r="K34" s="29"/>
      <c r="L34" s="29"/>
      <c r="M34" s="191">
        <v>0</v>
      </c>
      <c r="N34" s="168"/>
      <c r="O34" s="168"/>
      <c r="P34" s="168"/>
      <c r="Q34" s="29"/>
      <c r="R34" s="30"/>
    </row>
    <row r="35" spans="2:18" s="1" customFormat="1" ht="14.45" hidden="1" customHeight="1" x14ac:dyDescent="0.3">
      <c r="B35" s="28"/>
      <c r="C35" s="29"/>
      <c r="D35" s="29"/>
      <c r="E35" s="35" t="s">
        <v>44</v>
      </c>
      <c r="F35" s="36">
        <v>0.15</v>
      </c>
      <c r="G35" s="101" t="s">
        <v>41</v>
      </c>
      <c r="H35" s="191">
        <f>ROUND((SUM(BH97:BH98)+SUM(BH116:BH141)), 2)</f>
        <v>0</v>
      </c>
      <c r="I35" s="168"/>
      <c r="J35" s="168"/>
      <c r="K35" s="29"/>
      <c r="L35" s="29"/>
      <c r="M35" s="191">
        <v>0</v>
      </c>
      <c r="N35" s="168"/>
      <c r="O35" s="168"/>
      <c r="P35" s="168"/>
      <c r="Q35" s="29"/>
      <c r="R35" s="30"/>
    </row>
    <row r="36" spans="2:18" s="1" customFormat="1" ht="14.45" hidden="1" customHeight="1" x14ac:dyDescent="0.3">
      <c r="B36" s="28"/>
      <c r="C36" s="29"/>
      <c r="D36" s="29"/>
      <c r="E36" s="35" t="s">
        <v>45</v>
      </c>
      <c r="F36" s="36">
        <v>0</v>
      </c>
      <c r="G36" s="101" t="s">
        <v>41</v>
      </c>
      <c r="H36" s="191">
        <f>ROUND((SUM(BI97:BI98)+SUM(BI116:BI141)), 2)</f>
        <v>0</v>
      </c>
      <c r="I36" s="168"/>
      <c r="J36" s="168"/>
      <c r="K36" s="29"/>
      <c r="L36" s="29"/>
      <c r="M36" s="191">
        <v>0</v>
      </c>
      <c r="N36" s="168"/>
      <c r="O36" s="168"/>
      <c r="P36" s="168"/>
      <c r="Q36" s="29"/>
      <c r="R36" s="30"/>
    </row>
    <row r="37" spans="2:18" s="1" customFormat="1" ht="6.95" customHeight="1" x14ac:dyDescent="0.3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2:18" s="1" customFormat="1" ht="25.35" customHeight="1" x14ac:dyDescent="0.3">
      <c r="B38" s="28"/>
      <c r="C38" s="98"/>
      <c r="D38" s="102" t="s">
        <v>46</v>
      </c>
      <c r="E38" s="72"/>
      <c r="F38" s="72"/>
      <c r="G38" s="103" t="s">
        <v>47</v>
      </c>
      <c r="H38" s="104" t="s">
        <v>48</v>
      </c>
      <c r="I38" s="72"/>
      <c r="J38" s="72"/>
      <c r="K38" s="72"/>
      <c r="L38" s="192">
        <f>SUM(M30:M36)</f>
        <v>0</v>
      </c>
      <c r="M38" s="178"/>
      <c r="N38" s="178"/>
      <c r="O38" s="178"/>
      <c r="P38" s="180"/>
      <c r="Q38" s="98"/>
      <c r="R38" s="30"/>
    </row>
    <row r="39" spans="2:18" s="1" customFormat="1" ht="14.45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s="1" customFormat="1" ht="14.45" customHeight="1" x14ac:dyDescent="0.3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2:18" ht="13.5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ht="13.5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ht="13.5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ht="13.5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ht="13.5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ht="13.5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ht="13.5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ht="13.5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ht="13.5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x14ac:dyDescent="0.3">
      <c r="B50" s="28"/>
      <c r="C50" s="29"/>
      <c r="D50" s="43" t="s">
        <v>49</v>
      </c>
      <c r="E50" s="44"/>
      <c r="F50" s="44"/>
      <c r="G50" s="44"/>
      <c r="H50" s="45"/>
      <c r="I50" s="29"/>
      <c r="J50" s="43" t="s">
        <v>50</v>
      </c>
      <c r="K50" s="44"/>
      <c r="L50" s="44"/>
      <c r="M50" s="44"/>
      <c r="N50" s="44"/>
      <c r="O50" s="44"/>
      <c r="P50" s="45"/>
      <c r="Q50" s="29"/>
      <c r="R50" s="30"/>
    </row>
    <row r="51" spans="2:18" ht="13.5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ht="13.5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ht="13.5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ht="13.5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ht="13.5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ht="13.5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ht="13.5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ht="13.5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x14ac:dyDescent="0.3">
      <c r="B59" s="28"/>
      <c r="C59" s="29"/>
      <c r="D59" s="48" t="s">
        <v>51</v>
      </c>
      <c r="E59" s="49"/>
      <c r="F59" s="49"/>
      <c r="G59" s="50" t="s">
        <v>52</v>
      </c>
      <c r="H59" s="51"/>
      <c r="I59" s="29"/>
      <c r="J59" s="48" t="s">
        <v>51</v>
      </c>
      <c r="K59" s="49"/>
      <c r="L59" s="49"/>
      <c r="M59" s="49"/>
      <c r="N59" s="50" t="s">
        <v>52</v>
      </c>
      <c r="O59" s="49"/>
      <c r="P59" s="51"/>
      <c r="Q59" s="29"/>
      <c r="R59" s="30"/>
    </row>
    <row r="60" spans="2:18" ht="13.5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x14ac:dyDescent="0.3">
      <c r="B61" s="28"/>
      <c r="C61" s="29"/>
      <c r="D61" s="43" t="s">
        <v>53</v>
      </c>
      <c r="E61" s="44"/>
      <c r="F61" s="44"/>
      <c r="G61" s="44"/>
      <c r="H61" s="45"/>
      <c r="I61" s="29"/>
      <c r="J61" s="43" t="s">
        <v>54</v>
      </c>
      <c r="K61" s="44"/>
      <c r="L61" s="44"/>
      <c r="M61" s="44"/>
      <c r="N61" s="44"/>
      <c r="O61" s="44"/>
      <c r="P61" s="45"/>
      <c r="Q61" s="29"/>
      <c r="R61" s="30"/>
    </row>
    <row r="62" spans="2:18" ht="13.5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ht="13.5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ht="13.5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21" ht="13.5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21" ht="13.5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21" ht="13.5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21" ht="13.5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21" ht="13.5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21" s="1" customFormat="1" x14ac:dyDescent="0.3">
      <c r="B70" s="28"/>
      <c r="C70" s="29"/>
      <c r="D70" s="48" t="s">
        <v>51</v>
      </c>
      <c r="E70" s="49"/>
      <c r="F70" s="49"/>
      <c r="G70" s="50" t="s">
        <v>52</v>
      </c>
      <c r="H70" s="51"/>
      <c r="I70" s="29"/>
      <c r="J70" s="48" t="s">
        <v>51</v>
      </c>
      <c r="K70" s="49"/>
      <c r="L70" s="49"/>
      <c r="M70" s="49"/>
      <c r="N70" s="50" t="s">
        <v>52</v>
      </c>
      <c r="O70" s="49"/>
      <c r="P70" s="51"/>
      <c r="Q70" s="29"/>
      <c r="R70" s="30"/>
    </row>
    <row r="71" spans="2:21" s="1" customFormat="1" ht="14.45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21" s="1" customFormat="1" ht="6.95" customHeight="1" x14ac:dyDescent="0.3">
      <c r="B75" s="105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7"/>
    </row>
    <row r="76" spans="2:21" s="1" customFormat="1" ht="36.950000000000003" customHeight="1" x14ac:dyDescent="0.3">
      <c r="B76" s="28"/>
      <c r="C76" s="153" t="s">
        <v>96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30"/>
      <c r="T76" s="108"/>
      <c r="U76" s="108"/>
    </row>
    <row r="77" spans="2:21" s="1" customFormat="1" ht="6.95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  <c r="T77" s="108"/>
      <c r="U77" s="108"/>
    </row>
    <row r="78" spans="2:21" s="1" customFormat="1" ht="30" customHeight="1" x14ac:dyDescent="0.3">
      <c r="B78" s="28"/>
      <c r="C78" s="25" t="s">
        <v>15</v>
      </c>
      <c r="D78" s="29"/>
      <c r="E78" s="29"/>
      <c r="F78" s="188" t="str">
        <f>F6</f>
        <v>Stavební úpravy a přístavba výtahu</v>
      </c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29"/>
      <c r="R78" s="30"/>
      <c r="T78" s="108"/>
      <c r="U78" s="108"/>
    </row>
    <row r="79" spans="2:21" s="1" customFormat="1" ht="36.950000000000003" customHeight="1" x14ac:dyDescent="0.3">
      <c r="B79" s="28"/>
      <c r="C79" s="62" t="s">
        <v>91</v>
      </c>
      <c r="D79" s="29"/>
      <c r="E79" s="29"/>
      <c r="F79" s="169" t="str">
        <f>F7</f>
        <v>4-0 - Vedlejší rozpočtové náklady- cenová úroveň II/2016</v>
      </c>
      <c r="G79" s="168"/>
      <c r="H79" s="168"/>
      <c r="I79" s="168"/>
      <c r="J79" s="168"/>
      <c r="K79" s="168"/>
      <c r="L79" s="168"/>
      <c r="M79" s="168"/>
      <c r="N79" s="168"/>
      <c r="O79" s="168"/>
      <c r="P79" s="168"/>
      <c r="Q79" s="29"/>
      <c r="R79" s="30"/>
      <c r="T79" s="108"/>
      <c r="U79" s="108"/>
    </row>
    <row r="80" spans="2:21" s="1" customFormat="1" ht="6.95" customHeight="1" x14ac:dyDescent="0.3"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  <c r="T80" s="108"/>
      <c r="U80" s="108"/>
    </row>
    <row r="81" spans="2:47" s="1" customFormat="1" ht="18" customHeight="1" x14ac:dyDescent="0.3">
      <c r="B81" s="28"/>
      <c r="C81" s="25" t="s">
        <v>20</v>
      </c>
      <c r="D81" s="29"/>
      <c r="E81" s="29"/>
      <c r="F81" s="23" t="str">
        <f>F9</f>
        <v>ZŠ Lanškroun</v>
      </c>
      <c r="G81" s="29"/>
      <c r="H81" s="29"/>
      <c r="I81" s="29"/>
      <c r="J81" s="29"/>
      <c r="K81" s="25" t="s">
        <v>22</v>
      </c>
      <c r="L81" s="29"/>
      <c r="M81" s="189" t="str">
        <f>IF(O9="","",O9)</f>
        <v>21. 1. 2017</v>
      </c>
      <c r="N81" s="168"/>
      <c r="O81" s="168"/>
      <c r="P81" s="168"/>
      <c r="Q81" s="29"/>
      <c r="R81" s="30"/>
      <c r="T81" s="108"/>
      <c r="U81" s="108"/>
    </row>
    <row r="82" spans="2:47" s="1" customFormat="1" ht="6.95" customHeight="1" x14ac:dyDescent="0.3"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  <c r="T82" s="108"/>
      <c r="U82" s="108"/>
    </row>
    <row r="83" spans="2:47" s="1" customFormat="1" x14ac:dyDescent="0.3">
      <c r="B83" s="28"/>
      <c r="C83" s="25" t="s">
        <v>24</v>
      </c>
      <c r="D83" s="29"/>
      <c r="E83" s="29"/>
      <c r="F83" s="23" t="str">
        <f>E12</f>
        <v>Město Lanškroun,Nám.J.M.Marků 12,Lanškroun</v>
      </c>
      <c r="G83" s="29"/>
      <c r="H83" s="29"/>
      <c r="I83" s="29"/>
      <c r="J83" s="29"/>
      <c r="K83" s="25" t="s">
        <v>31</v>
      </c>
      <c r="L83" s="29"/>
      <c r="M83" s="155" t="str">
        <f>E18</f>
        <v>Ing. Ivana Smolová</v>
      </c>
      <c r="N83" s="168"/>
      <c r="O83" s="168"/>
      <c r="P83" s="168"/>
      <c r="Q83" s="168"/>
      <c r="R83" s="30"/>
      <c r="T83" s="108"/>
      <c r="U83" s="108"/>
    </row>
    <row r="84" spans="2:47" s="1" customFormat="1" ht="14.45" customHeight="1" x14ac:dyDescent="0.3">
      <c r="B84" s="28"/>
      <c r="C84" s="25" t="s">
        <v>29</v>
      </c>
      <c r="D84" s="29"/>
      <c r="E84" s="29"/>
      <c r="F84" s="23" t="str">
        <f>IF(E15="","",E15)</f>
        <v xml:space="preserve"> </v>
      </c>
      <c r="G84" s="29"/>
      <c r="H84" s="29"/>
      <c r="I84" s="29"/>
      <c r="J84" s="29"/>
      <c r="K84" s="25" t="s">
        <v>34</v>
      </c>
      <c r="L84" s="29"/>
      <c r="M84" s="155" t="str">
        <f>E21</f>
        <v xml:space="preserve"> </v>
      </c>
      <c r="N84" s="168"/>
      <c r="O84" s="168"/>
      <c r="P84" s="168"/>
      <c r="Q84" s="168"/>
      <c r="R84" s="30"/>
      <c r="T84" s="108"/>
      <c r="U84" s="108"/>
    </row>
    <row r="85" spans="2:47" s="1" customFormat="1" ht="10.35" customHeight="1" x14ac:dyDescent="0.3">
      <c r="B85" s="28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30"/>
      <c r="T85" s="108"/>
      <c r="U85" s="108"/>
    </row>
    <row r="86" spans="2:47" s="1" customFormat="1" ht="29.25" customHeight="1" x14ac:dyDescent="0.3">
      <c r="B86" s="28"/>
      <c r="C86" s="193" t="s">
        <v>97</v>
      </c>
      <c r="D86" s="194"/>
      <c r="E86" s="194"/>
      <c r="F86" s="194"/>
      <c r="G86" s="194"/>
      <c r="H86" s="98"/>
      <c r="I86" s="98"/>
      <c r="J86" s="98"/>
      <c r="K86" s="98"/>
      <c r="L86" s="98"/>
      <c r="M86" s="98"/>
      <c r="N86" s="193" t="s">
        <v>98</v>
      </c>
      <c r="O86" s="168"/>
      <c r="P86" s="168"/>
      <c r="Q86" s="168"/>
      <c r="R86" s="30"/>
      <c r="T86" s="108"/>
      <c r="U86" s="108"/>
    </row>
    <row r="87" spans="2:47" s="1" customFormat="1" ht="10.35" customHeight="1" x14ac:dyDescent="0.3">
      <c r="B87" s="28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30"/>
      <c r="T87" s="108"/>
      <c r="U87" s="108"/>
    </row>
    <row r="88" spans="2:47" s="1" customFormat="1" ht="29.25" customHeight="1" x14ac:dyDescent="0.3">
      <c r="B88" s="28"/>
      <c r="C88" s="109" t="s">
        <v>99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185">
        <f>N116</f>
        <v>0</v>
      </c>
      <c r="O88" s="168"/>
      <c r="P88" s="168"/>
      <c r="Q88" s="168"/>
      <c r="R88" s="30"/>
      <c r="T88" s="108"/>
      <c r="U88" s="108"/>
      <c r="AU88" s="14" t="s">
        <v>100</v>
      </c>
    </row>
    <row r="89" spans="2:47" s="6" customFormat="1" ht="24.95" customHeight="1" x14ac:dyDescent="0.3">
      <c r="B89" s="110"/>
      <c r="C89" s="111"/>
      <c r="D89" s="112" t="s">
        <v>101</v>
      </c>
      <c r="E89" s="111"/>
      <c r="F89" s="111"/>
      <c r="G89" s="111"/>
      <c r="H89" s="111"/>
      <c r="I89" s="111"/>
      <c r="J89" s="111"/>
      <c r="K89" s="111"/>
      <c r="L89" s="111"/>
      <c r="M89" s="111"/>
      <c r="N89" s="195">
        <f>N117</f>
        <v>0</v>
      </c>
      <c r="O89" s="196"/>
      <c r="P89" s="196"/>
      <c r="Q89" s="196"/>
      <c r="R89" s="113"/>
      <c r="T89" s="114"/>
      <c r="U89" s="114"/>
    </row>
    <row r="90" spans="2:47" s="7" customFormat="1" ht="19.899999999999999" customHeight="1" x14ac:dyDescent="0.3">
      <c r="B90" s="115"/>
      <c r="C90" s="116"/>
      <c r="D90" s="117" t="s">
        <v>102</v>
      </c>
      <c r="E90" s="116"/>
      <c r="F90" s="116"/>
      <c r="G90" s="116"/>
      <c r="H90" s="116"/>
      <c r="I90" s="116"/>
      <c r="J90" s="116"/>
      <c r="K90" s="116"/>
      <c r="L90" s="116"/>
      <c r="M90" s="116"/>
      <c r="N90" s="197">
        <f>N118</f>
        <v>0</v>
      </c>
      <c r="O90" s="198"/>
      <c r="P90" s="198"/>
      <c r="Q90" s="198"/>
      <c r="R90" s="118"/>
      <c r="T90" s="119"/>
      <c r="U90" s="119"/>
    </row>
    <row r="91" spans="2:47" s="7" customFormat="1" ht="19.899999999999999" customHeight="1" x14ac:dyDescent="0.3">
      <c r="B91" s="115"/>
      <c r="C91" s="116"/>
      <c r="D91" s="117" t="s">
        <v>103</v>
      </c>
      <c r="E91" s="116"/>
      <c r="F91" s="116"/>
      <c r="G91" s="116"/>
      <c r="H91" s="116"/>
      <c r="I91" s="116"/>
      <c r="J91" s="116"/>
      <c r="K91" s="116"/>
      <c r="L91" s="116"/>
      <c r="M91" s="116"/>
      <c r="N91" s="197">
        <f>N122</f>
        <v>0</v>
      </c>
      <c r="O91" s="198"/>
      <c r="P91" s="198"/>
      <c r="Q91" s="198"/>
      <c r="R91" s="118"/>
      <c r="T91" s="119"/>
      <c r="U91" s="119"/>
    </row>
    <row r="92" spans="2:47" s="7" customFormat="1" ht="19.899999999999999" customHeight="1" x14ac:dyDescent="0.3">
      <c r="B92" s="115"/>
      <c r="C92" s="116"/>
      <c r="D92" s="117" t="s">
        <v>104</v>
      </c>
      <c r="E92" s="116"/>
      <c r="F92" s="116"/>
      <c r="G92" s="116"/>
      <c r="H92" s="116"/>
      <c r="I92" s="116"/>
      <c r="J92" s="116"/>
      <c r="K92" s="116"/>
      <c r="L92" s="116"/>
      <c r="M92" s="116"/>
      <c r="N92" s="197">
        <f>N132</f>
        <v>0</v>
      </c>
      <c r="O92" s="198"/>
      <c r="P92" s="198"/>
      <c r="Q92" s="198"/>
      <c r="R92" s="118"/>
      <c r="T92" s="119"/>
      <c r="U92" s="119"/>
    </row>
    <row r="93" spans="2:47" s="7" customFormat="1" ht="19.899999999999999" customHeight="1" x14ac:dyDescent="0.3">
      <c r="B93" s="115"/>
      <c r="C93" s="116"/>
      <c r="D93" s="117" t="s">
        <v>105</v>
      </c>
      <c r="E93" s="116"/>
      <c r="F93" s="116"/>
      <c r="G93" s="116"/>
      <c r="H93" s="116"/>
      <c r="I93" s="116"/>
      <c r="J93" s="116"/>
      <c r="K93" s="116"/>
      <c r="L93" s="116"/>
      <c r="M93" s="116"/>
      <c r="N93" s="197">
        <f>N135</f>
        <v>0</v>
      </c>
      <c r="O93" s="198"/>
      <c r="P93" s="198"/>
      <c r="Q93" s="198"/>
      <c r="R93" s="118"/>
      <c r="T93" s="119"/>
      <c r="U93" s="119"/>
    </row>
    <row r="94" spans="2:47" s="7" customFormat="1" ht="19.899999999999999" customHeight="1" x14ac:dyDescent="0.3">
      <c r="B94" s="115"/>
      <c r="C94" s="116"/>
      <c r="D94" s="117" t="s">
        <v>106</v>
      </c>
      <c r="E94" s="116"/>
      <c r="F94" s="116"/>
      <c r="G94" s="116"/>
      <c r="H94" s="116"/>
      <c r="I94" s="116"/>
      <c r="J94" s="116"/>
      <c r="K94" s="116"/>
      <c r="L94" s="116"/>
      <c r="M94" s="116"/>
      <c r="N94" s="197">
        <f>N137</f>
        <v>0</v>
      </c>
      <c r="O94" s="198"/>
      <c r="P94" s="198"/>
      <c r="Q94" s="198"/>
      <c r="R94" s="118"/>
      <c r="T94" s="119"/>
      <c r="U94" s="119"/>
    </row>
    <row r="95" spans="2:47" s="7" customFormat="1" ht="19.899999999999999" customHeight="1" x14ac:dyDescent="0.3">
      <c r="B95" s="115"/>
      <c r="C95" s="116"/>
      <c r="D95" s="117" t="s">
        <v>107</v>
      </c>
      <c r="E95" s="116"/>
      <c r="F95" s="116"/>
      <c r="G95" s="116"/>
      <c r="H95" s="116"/>
      <c r="I95" s="116"/>
      <c r="J95" s="116"/>
      <c r="K95" s="116"/>
      <c r="L95" s="116"/>
      <c r="M95" s="116"/>
      <c r="N95" s="197">
        <f>N139</f>
        <v>0</v>
      </c>
      <c r="O95" s="198"/>
      <c r="P95" s="198"/>
      <c r="Q95" s="198"/>
      <c r="R95" s="118"/>
      <c r="T95" s="119"/>
      <c r="U95" s="119"/>
    </row>
    <row r="96" spans="2:47" s="1" customFormat="1" ht="21.75" customHeight="1" x14ac:dyDescent="0.3">
      <c r="B96" s="28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30"/>
      <c r="T96" s="108"/>
      <c r="U96" s="108"/>
    </row>
    <row r="97" spans="2:21" s="1" customFormat="1" ht="29.25" customHeight="1" x14ac:dyDescent="0.3">
      <c r="B97" s="28"/>
      <c r="C97" s="109" t="s">
        <v>108</v>
      </c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199">
        <v>0</v>
      </c>
      <c r="O97" s="168"/>
      <c r="P97" s="168"/>
      <c r="Q97" s="168"/>
      <c r="R97" s="30"/>
      <c r="T97" s="120"/>
      <c r="U97" s="121" t="s">
        <v>39</v>
      </c>
    </row>
    <row r="98" spans="2:21" s="1" customFormat="1" ht="18" customHeight="1" x14ac:dyDescent="0.3">
      <c r="B98" s="28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30"/>
      <c r="T98" s="108"/>
      <c r="U98" s="108"/>
    </row>
    <row r="99" spans="2:21" s="1" customFormat="1" ht="29.25" customHeight="1" x14ac:dyDescent="0.3">
      <c r="B99" s="28"/>
      <c r="C99" s="97" t="s">
        <v>87</v>
      </c>
      <c r="D99" s="98"/>
      <c r="E99" s="98"/>
      <c r="F99" s="98"/>
      <c r="G99" s="98"/>
      <c r="H99" s="98"/>
      <c r="I99" s="98"/>
      <c r="J99" s="98"/>
      <c r="K99" s="98"/>
      <c r="L99" s="186">
        <f>ROUND(SUM(N88+N97),2)</f>
        <v>0</v>
      </c>
      <c r="M99" s="194"/>
      <c r="N99" s="194"/>
      <c r="O99" s="194"/>
      <c r="P99" s="194"/>
      <c r="Q99" s="194"/>
      <c r="R99" s="30"/>
      <c r="T99" s="108"/>
      <c r="U99" s="108"/>
    </row>
    <row r="100" spans="2:21" s="1" customFormat="1" ht="6.95" customHeight="1" x14ac:dyDescent="0.3"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4"/>
      <c r="T100" s="108"/>
      <c r="U100" s="108"/>
    </row>
    <row r="104" spans="2:21" s="1" customFormat="1" ht="6.95" customHeight="1" x14ac:dyDescent="0.3"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7"/>
    </row>
    <row r="105" spans="2:21" s="1" customFormat="1" ht="36.950000000000003" customHeight="1" x14ac:dyDescent="0.3">
      <c r="B105" s="28"/>
      <c r="C105" s="153" t="s">
        <v>109</v>
      </c>
      <c r="D105" s="168"/>
      <c r="E105" s="168"/>
      <c r="F105" s="168"/>
      <c r="G105" s="168"/>
      <c r="H105" s="168"/>
      <c r="I105" s="168"/>
      <c r="J105" s="168"/>
      <c r="K105" s="168"/>
      <c r="L105" s="168"/>
      <c r="M105" s="168"/>
      <c r="N105" s="168"/>
      <c r="O105" s="168"/>
      <c r="P105" s="168"/>
      <c r="Q105" s="168"/>
      <c r="R105" s="30"/>
    </row>
    <row r="106" spans="2:21" s="1" customFormat="1" ht="6.95" customHeight="1" x14ac:dyDescent="0.3">
      <c r="B106" s="28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30"/>
    </row>
    <row r="107" spans="2:21" s="1" customFormat="1" ht="30" customHeight="1" x14ac:dyDescent="0.3">
      <c r="B107" s="28"/>
      <c r="C107" s="25" t="s">
        <v>15</v>
      </c>
      <c r="D107" s="29"/>
      <c r="E107" s="29"/>
      <c r="F107" s="188" t="str">
        <f>F6</f>
        <v>Stavební úpravy a přístavba výtahu</v>
      </c>
      <c r="G107" s="168"/>
      <c r="H107" s="168"/>
      <c r="I107" s="168"/>
      <c r="J107" s="168"/>
      <c r="K107" s="168"/>
      <c r="L107" s="168"/>
      <c r="M107" s="168"/>
      <c r="N107" s="168"/>
      <c r="O107" s="168"/>
      <c r="P107" s="168"/>
      <c r="Q107" s="29"/>
      <c r="R107" s="30"/>
    </row>
    <row r="108" spans="2:21" s="1" customFormat="1" ht="36.950000000000003" customHeight="1" x14ac:dyDescent="0.3">
      <c r="B108" s="28"/>
      <c r="C108" s="62" t="s">
        <v>91</v>
      </c>
      <c r="D108" s="29"/>
      <c r="E108" s="29"/>
      <c r="F108" s="169" t="str">
        <f>F7</f>
        <v>4-0 - Vedlejší rozpočtové náklady- cenová úroveň II/2016</v>
      </c>
      <c r="G108" s="168"/>
      <c r="H108" s="168"/>
      <c r="I108" s="168"/>
      <c r="J108" s="168"/>
      <c r="K108" s="168"/>
      <c r="L108" s="168"/>
      <c r="M108" s="168"/>
      <c r="N108" s="168"/>
      <c r="O108" s="168"/>
      <c r="P108" s="168"/>
      <c r="Q108" s="29"/>
      <c r="R108" s="30"/>
    </row>
    <row r="109" spans="2:21" s="1" customFormat="1" ht="6.95" customHeight="1" x14ac:dyDescent="0.3">
      <c r="B109" s="28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30"/>
    </row>
    <row r="110" spans="2:21" s="1" customFormat="1" ht="18" customHeight="1" x14ac:dyDescent="0.3">
      <c r="B110" s="28"/>
      <c r="C110" s="25" t="s">
        <v>20</v>
      </c>
      <c r="D110" s="29"/>
      <c r="E110" s="29"/>
      <c r="F110" s="23" t="str">
        <f>F9</f>
        <v>ZŠ Lanškroun</v>
      </c>
      <c r="G110" s="29"/>
      <c r="H110" s="29"/>
      <c r="I110" s="29"/>
      <c r="J110" s="29"/>
      <c r="K110" s="25" t="s">
        <v>22</v>
      </c>
      <c r="L110" s="29"/>
      <c r="M110" s="189" t="str">
        <f>IF(O9="","",O9)</f>
        <v>21. 1. 2017</v>
      </c>
      <c r="N110" s="168"/>
      <c r="O110" s="168"/>
      <c r="P110" s="168"/>
      <c r="Q110" s="29"/>
      <c r="R110" s="30"/>
    </row>
    <row r="111" spans="2:21" s="1" customFormat="1" ht="6.95" customHeight="1" x14ac:dyDescent="0.3">
      <c r="B111" s="28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30"/>
    </row>
    <row r="112" spans="2:21" s="1" customFormat="1" x14ac:dyDescent="0.3">
      <c r="B112" s="28"/>
      <c r="C112" s="25" t="s">
        <v>24</v>
      </c>
      <c r="D112" s="29"/>
      <c r="E112" s="29"/>
      <c r="F112" s="23" t="str">
        <f>E12</f>
        <v>Město Lanškroun,Nám.J.M.Marků 12,Lanškroun</v>
      </c>
      <c r="G112" s="29"/>
      <c r="H112" s="29"/>
      <c r="I112" s="29"/>
      <c r="J112" s="29"/>
      <c r="K112" s="25" t="s">
        <v>31</v>
      </c>
      <c r="L112" s="29"/>
      <c r="M112" s="155" t="str">
        <f>E18</f>
        <v>Ing. Ivana Smolová</v>
      </c>
      <c r="N112" s="168"/>
      <c r="O112" s="168"/>
      <c r="P112" s="168"/>
      <c r="Q112" s="168"/>
      <c r="R112" s="30"/>
    </row>
    <row r="113" spans="2:65" s="1" customFormat="1" ht="14.45" customHeight="1" x14ac:dyDescent="0.3">
      <c r="B113" s="28"/>
      <c r="C113" s="25" t="s">
        <v>29</v>
      </c>
      <c r="D113" s="29"/>
      <c r="E113" s="29"/>
      <c r="F113" s="23" t="str">
        <f>IF(E15="","",E15)</f>
        <v xml:space="preserve"> </v>
      </c>
      <c r="G113" s="29"/>
      <c r="H113" s="29"/>
      <c r="I113" s="29"/>
      <c r="J113" s="29"/>
      <c r="K113" s="25" t="s">
        <v>34</v>
      </c>
      <c r="L113" s="29"/>
      <c r="M113" s="155" t="str">
        <f>E21</f>
        <v xml:space="preserve"> </v>
      </c>
      <c r="N113" s="168"/>
      <c r="O113" s="168"/>
      <c r="P113" s="168"/>
      <c r="Q113" s="168"/>
      <c r="R113" s="30"/>
    </row>
    <row r="114" spans="2:65" s="1" customFormat="1" ht="10.35" customHeight="1" x14ac:dyDescent="0.3">
      <c r="B114" s="28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30"/>
    </row>
    <row r="115" spans="2:65" s="8" customFormat="1" ht="29.25" customHeight="1" x14ac:dyDescent="0.3">
      <c r="B115" s="122"/>
      <c r="C115" s="123" t="s">
        <v>110</v>
      </c>
      <c r="D115" s="124" t="s">
        <v>111</v>
      </c>
      <c r="E115" s="124" t="s">
        <v>57</v>
      </c>
      <c r="F115" s="200" t="s">
        <v>112</v>
      </c>
      <c r="G115" s="201"/>
      <c r="H115" s="201"/>
      <c r="I115" s="201"/>
      <c r="J115" s="124" t="s">
        <v>113</v>
      </c>
      <c r="K115" s="124" t="s">
        <v>114</v>
      </c>
      <c r="L115" s="202" t="s">
        <v>115</v>
      </c>
      <c r="M115" s="201"/>
      <c r="N115" s="200" t="s">
        <v>98</v>
      </c>
      <c r="O115" s="201"/>
      <c r="P115" s="201"/>
      <c r="Q115" s="203"/>
      <c r="R115" s="125"/>
      <c r="T115" s="73" t="s">
        <v>116</v>
      </c>
      <c r="U115" s="74" t="s">
        <v>39</v>
      </c>
      <c r="V115" s="74" t="s">
        <v>117</v>
      </c>
      <c r="W115" s="74" t="s">
        <v>118</v>
      </c>
      <c r="X115" s="74" t="s">
        <v>119</v>
      </c>
      <c r="Y115" s="74" t="s">
        <v>120</v>
      </c>
      <c r="Z115" s="74" t="s">
        <v>121</v>
      </c>
      <c r="AA115" s="75" t="s">
        <v>122</v>
      </c>
    </row>
    <row r="116" spans="2:65" s="1" customFormat="1" ht="29.25" customHeight="1" x14ac:dyDescent="0.35">
      <c r="B116" s="28"/>
      <c r="C116" s="77" t="s">
        <v>94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07">
        <f>BK116</f>
        <v>0</v>
      </c>
      <c r="O116" s="208"/>
      <c r="P116" s="208"/>
      <c r="Q116" s="208"/>
      <c r="R116" s="30"/>
      <c r="T116" s="76"/>
      <c r="U116" s="44"/>
      <c r="V116" s="44"/>
      <c r="W116" s="126">
        <f>W117</f>
        <v>0</v>
      </c>
      <c r="X116" s="44"/>
      <c r="Y116" s="126">
        <f>Y117</f>
        <v>0</v>
      </c>
      <c r="Z116" s="44"/>
      <c r="AA116" s="127">
        <f>AA117</f>
        <v>0</v>
      </c>
      <c r="AT116" s="14" t="s">
        <v>74</v>
      </c>
      <c r="AU116" s="14" t="s">
        <v>100</v>
      </c>
      <c r="BK116" s="128">
        <f>BK117</f>
        <v>0</v>
      </c>
    </row>
    <row r="117" spans="2:65" s="9" customFormat="1" ht="37.35" customHeight="1" x14ac:dyDescent="0.35">
      <c r="B117" s="129"/>
      <c r="C117" s="130"/>
      <c r="D117" s="131" t="s">
        <v>101</v>
      </c>
      <c r="E117" s="131"/>
      <c r="F117" s="131"/>
      <c r="G117" s="131"/>
      <c r="H117" s="131"/>
      <c r="I117" s="131"/>
      <c r="J117" s="131"/>
      <c r="K117" s="131"/>
      <c r="L117" s="131"/>
      <c r="M117" s="131"/>
      <c r="N117" s="209">
        <f>BK117</f>
        <v>0</v>
      </c>
      <c r="O117" s="195"/>
      <c r="P117" s="195"/>
      <c r="Q117" s="195"/>
      <c r="R117" s="132"/>
      <c r="T117" s="133"/>
      <c r="U117" s="130"/>
      <c r="V117" s="130"/>
      <c r="W117" s="134">
        <f>W118+W122+W132+W135+W137+W139</f>
        <v>0</v>
      </c>
      <c r="X117" s="130"/>
      <c r="Y117" s="134">
        <f>Y118+Y122+Y132+Y135+Y137+Y139</f>
        <v>0</v>
      </c>
      <c r="Z117" s="130"/>
      <c r="AA117" s="135">
        <f>AA118+AA122+AA132+AA135+AA137+AA139</f>
        <v>0</v>
      </c>
      <c r="AR117" s="136" t="s">
        <v>123</v>
      </c>
      <c r="AT117" s="137" t="s">
        <v>74</v>
      </c>
      <c r="AU117" s="137" t="s">
        <v>75</v>
      </c>
      <c r="AY117" s="136" t="s">
        <v>124</v>
      </c>
      <c r="BK117" s="138">
        <f>BK118+BK122+BK132+BK135+BK137+BK139</f>
        <v>0</v>
      </c>
    </row>
    <row r="118" spans="2:65" s="9" customFormat="1" ht="19.899999999999999" customHeight="1" x14ac:dyDescent="0.3">
      <c r="B118" s="129"/>
      <c r="C118" s="130"/>
      <c r="D118" s="139" t="s">
        <v>102</v>
      </c>
      <c r="E118" s="139"/>
      <c r="F118" s="139"/>
      <c r="G118" s="139"/>
      <c r="H118" s="139"/>
      <c r="I118" s="139"/>
      <c r="J118" s="139"/>
      <c r="K118" s="139"/>
      <c r="L118" s="139"/>
      <c r="M118" s="139"/>
      <c r="N118" s="210">
        <f>BK118</f>
        <v>0</v>
      </c>
      <c r="O118" s="211"/>
      <c r="P118" s="211"/>
      <c r="Q118" s="211"/>
      <c r="R118" s="132"/>
      <c r="T118" s="133"/>
      <c r="U118" s="130"/>
      <c r="V118" s="130"/>
      <c r="W118" s="134">
        <f>SUM(W119:W121)</f>
        <v>0</v>
      </c>
      <c r="X118" s="130"/>
      <c r="Y118" s="134">
        <f>SUM(Y119:Y121)</f>
        <v>0</v>
      </c>
      <c r="Z118" s="130"/>
      <c r="AA118" s="135">
        <f>SUM(AA119:AA121)</f>
        <v>0</v>
      </c>
      <c r="AR118" s="136" t="s">
        <v>123</v>
      </c>
      <c r="AT118" s="137" t="s">
        <v>74</v>
      </c>
      <c r="AU118" s="137" t="s">
        <v>82</v>
      </c>
      <c r="AY118" s="136" t="s">
        <v>124</v>
      </c>
      <c r="BK118" s="138">
        <f>SUM(BK119:BK121)</f>
        <v>0</v>
      </c>
    </row>
    <row r="119" spans="2:65" s="1" customFormat="1" ht="57" customHeight="1" x14ac:dyDescent="0.3">
      <c r="B119" s="28"/>
      <c r="C119" s="140" t="s">
        <v>82</v>
      </c>
      <c r="D119" s="140" t="s">
        <v>125</v>
      </c>
      <c r="E119" s="141" t="s">
        <v>126</v>
      </c>
      <c r="F119" s="204" t="s">
        <v>127</v>
      </c>
      <c r="G119" s="205"/>
      <c r="H119" s="205"/>
      <c r="I119" s="205"/>
      <c r="J119" s="142" t="s">
        <v>128</v>
      </c>
      <c r="K119" s="143">
        <v>1</v>
      </c>
      <c r="L119" s="206">
        <v>0</v>
      </c>
      <c r="M119" s="205"/>
      <c r="N119" s="206">
        <f>ROUND(L119*K119,2)</f>
        <v>0</v>
      </c>
      <c r="O119" s="205"/>
      <c r="P119" s="205"/>
      <c r="Q119" s="205"/>
      <c r="R119" s="30"/>
      <c r="T119" s="144" t="s">
        <v>18</v>
      </c>
      <c r="U119" s="37" t="s">
        <v>40</v>
      </c>
      <c r="V119" s="145">
        <v>0</v>
      </c>
      <c r="W119" s="145">
        <f>V119*K119</f>
        <v>0</v>
      </c>
      <c r="X119" s="145">
        <v>0</v>
      </c>
      <c r="Y119" s="145">
        <f>X119*K119</f>
        <v>0</v>
      </c>
      <c r="Z119" s="145">
        <v>0</v>
      </c>
      <c r="AA119" s="146">
        <f>Z119*K119</f>
        <v>0</v>
      </c>
      <c r="AR119" s="14" t="s">
        <v>129</v>
      </c>
      <c r="AT119" s="14" t="s">
        <v>125</v>
      </c>
      <c r="AU119" s="14" t="s">
        <v>89</v>
      </c>
      <c r="AY119" s="14" t="s">
        <v>124</v>
      </c>
      <c r="BE119" s="147">
        <f>IF(U119="základní",N119,0)</f>
        <v>0</v>
      </c>
      <c r="BF119" s="147">
        <f>IF(U119="snížená",N119,0)</f>
        <v>0</v>
      </c>
      <c r="BG119" s="147">
        <f>IF(U119="zákl. přenesená",N119,0)</f>
        <v>0</v>
      </c>
      <c r="BH119" s="147">
        <f>IF(U119="sníž. přenesená",N119,0)</f>
        <v>0</v>
      </c>
      <c r="BI119" s="147">
        <f>IF(U119="nulová",N119,0)</f>
        <v>0</v>
      </c>
      <c r="BJ119" s="14" t="s">
        <v>82</v>
      </c>
      <c r="BK119" s="147">
        <f>ROUND(L119*K119,2)</f>
        <v>0</v>
      </c>
      <c r="BL119" s="14" t="s">
        <v>129</v>
      </c>
      <c r="BM119" s="14" t="s">
        <v>130</v>
      </c>
    </row>
    <row r="120" spans="2:65" s="1" customFormat="1" ht="22.5" customHeight="1" x14ac:dyDescent="0.3">
      <c r="B120" s="28"/>
      <c r="C120" s="140" t="s">
        <v>89</v>
      </c>
      <c r="D120" s="140" t="s">
        <v>125</v>
      </c>
      <c r="E120" s="141" t="s">
        <v>131</v>
      </c>
      <c r="F120" s="204" t="s">
        <v>132</v>
      </c>
      <c r="G120" s="205"/>
      <c r="H120" s="205"/>
      <c r="I120" s="205"/>
      <c r="J120" s="142" t="s">
        <v>133</v>
      </c>
      <c r="K120" s="143">
        <v>1</v>
      </c>
      <c r="L120" s="206">
        <v>0</v>
      </c>
      <c r="M120" s="205"/>
      <c r="N120" s="206">
        <f>ROUND(L120*K120,2)</f>
        <v>0</v>
      </c>
      <c r="O120" s="205"/>
      <c r="P120" s="205"/>
      <c r="Q120" s="205"/>
      <c r="R120" s="30"/>
      <c r="T120" s="144" t="s">
        <v>18</v>
      </c>
      <c r="U120" s="37" t="s">
        <v>40</v>
      </c>
      <c r="V120" s="145">
        <v>0</v>
      </c>
      <c r="W120" s="145">
        <f>V120*K120</f>
        <v>0</v>
      </c>
      <c r="X120" s="145">
        <v>0</v>
      </c>
      <c r="Y120" s="145">
        <f>X120*K120</f>
        <v>0</v>
      </c>
      <c r="Z120" s="145">
        <v>0</v>
      </c>
      <c r="AA120" s="146">
        <f>Z120*K120</f>
        <v>0</v>
      </c>
      <c r="AR120" s="14" t="s">
        <v>129</v>
      </c>
      <c r="AT120" s="14" t="s">
        <v>125</v>
      </c>
      <c r="AU120" s="14" t="s">
        <v>89</v>
      </c>
      <c r="AY120" s="14" t="s">
        <v>124</v>
      </c>
      <c r="BE120" s="147">
        <f>IF(U120="základní",N120,0)</f>
        <v>0</v>
      </c>
      <c r="BF120" s="147">
        <f>IF(U120="snížená",N120,0)</f>
        <v>0</v>
      </c>
      <c r="BG120" s="147">
        <f>IF(U120="zákl. přenesená",N120,0)</f>
        <v>0</v>
      </c>
      <c r="BH120" s="147">
        <f>IF(U120="sníž. přenesená",N120,0)</f>
        <v>0</v>
      </c>
      <c r="BI120" s="147">
        <f>IF(U120="nulová",N120,0)</f>
        <v>0</v>
      </c>
      <c r="BJ120" s="14" t="s">
        <v>82</v>
      </c>
      <c r="BK120" s="147">
        <f>ROUND(L120*K120,2)</f>
        <v>0</v>
      </c>
      <c r="BL120" s="14" t="s">
        <v>129</v>
      </c>
      <c r="BM120" s="14" t="s">
        <v>134</v>
      </c>
    </row>
    <row r="121" spans="2:65" s="1" customFormat="1" ht="31.5" customHeight="1" x14ac:dyDescent="0.3">
      <c r="B121" s="28"/>
      <c r="C121" s="140" t="s">
        <v>135</v>
      </c>
      <c r="D121" s="140" t="s">
        <v>125</v>
      </c>
      <c r="E121" s="141" t="s">
        <v>136</v>
      </c>
      <c r="F121" s="204" t="s">
        <v>137</v>
      </c>
      <c r="G121" s="205"/>
      <c r="H121" s="205"/>
      <c r="I121" s="205"/>
      <c r="J121" s="142" t="s">
        <v>133</v>
      </c>
      <c r="K121" s="143">
        <v>1</v>
      </c>
      <c r="L121" s="206">
        <v>0</v>
      </c>
      <c r="M121" s="205"/>
      <c r="N121" s="206">
        <f>ROUND(L121*K121,2)</f>
        <v>0</v>
      </c>
      <c r="O121" s="205"/>
      <c r="P121" s="205"/>
      <c r="Q121" s="205"/>
      <c r="R121" s="30"/>
      <c r="T121" s="144" t="s">
        <v>18</v>
      </c>
      <c r="U121" s="37" t="s">
        <v>40</v>
      </c>
      <c r="V121" s="145">
        <v>0</v>
      </c>
      <c r="W121" s="145">
        <f>V121*K121</f>
        <v>0</v>
      </c>
      <c r="X121" s="145">
        <v>0</v>
      </c>
      <c r="Y121" s="145">
        <f>X121*K121</f>
        <v>0</v>
      </c>
      <c r="Z121" s="145">
        <v>0</v>
      </c>
      <c r="AA121" s="146">
        <f>Z121*K121</f>
        <v>0</v>
      </c>
      <c r="AR121" s="14" t="s">
        <v>129</v>
      </c>
      <c r="AT121" s="14" t="s">
        <v>125</v>
      </c>
      <c r="AU121" s="14" t="s">
        <v>89</v>
      </c>
      <c r="AY121" s="14" t="s">
        <v>124</v>
      </c>
      <c r="BE121" s="147">
        <f>IF(U121="základní",N121,0)</f>
        <v>0</v>
      </c>
      <c r="BF121" s="147">
        <f>IF(U121="snížená",N121,0)</f>
        <v>0</v>
      </c>
      <c r="BG121" s="147">
        <f>IF(U121="zákl. přenesená",N121,0)</f>
        <v>0</v>
      </c>
      <c r="BH121" s="147">
        <f>IF(U121="sníž. přenesená",N121,0)</f>
        <v>0</v>
      </c>
      <c r="BI121" s="147">
        <f>IF(U121="nulová",N121,0)</f>
        <v>0</v>
      </c>
      <c r="BJ121" s="14" t="s">
        <v>82</v>
      </c>
      <c r="BK121" s="147">
        <f>ROUND(L121*K121,2)</f>
        <v>0</v>
      </c>
      <c r="BL121" s="14" t="s">
        <v>129</v>
      </c>
      <c r="BM121" s="14" t="s">
        <v>138</v>
      </c>
    </row>
    <row r="122" spans="2:65" s="9" customFormat="1" ht="29.85" customHeight="1" x14ac:dyDescent="0.3">
      <c r="B122" s="129"/>
      <c r="C122" s="130"/>
      <c r="D122" s="139" t="s">
        <v>103</v>
      </c>
      <c r="E122" s="139"/>
      <c r="F122" s="139"/>
      <c r="G122" s="139"/>
      <c r="H122" s="139"/>
      <c r="I122" s="139"/>
      <c r="J122" s="139"/>
      <c r="K122" s="139"/>
      <c r="L122" s="139"/>
      <c r="M122" s="139"/>
      <c r="N122" s="212">
        <f>BK122</f>
        <v>0</v>
      </c>
      <c r="O122" s="213"/>
      <c r="P122" s="213"/>
      <c r="Q122" s="213"/>
      <c r="R122" s="132"/>
      <c r="T122" s="133"/>
      <c r="U122" s="130"/>
      <c r="V122" s="130"/>
      <c r="W122" s="134">
        <f>SUM(W123:W131)</f>
        <v>0</v>
      </c>
      <c r="X122" s="130"/>
      <c r="Y122" s="134">
        <f>SUM(Y123:Y131)</f>
        <v>0</v>
      </c>
      <c r="Z122" s="130"/>
      <c r="AA122" s="135">
        <f>SUM(AA123:AA131)</f>
        <v>0</v>
      </c>
      <c r="AR122" s="136" t="s">
        <v>123</v>
      </c>
      <c r="AT122" s="137" t="s">
        <v>74</v>
      </c>
      <c r="AU122" s="137" t="s">
        <v>82</v>
      </c>
      <c r="AY122" s="136" t="s">
        <v>124</v>
      </c>
      <c r="BK122" s="138">
        <f>SUM(BK123:BK131)</f>
        <v>0</v>
      </c>
    </row>
    <row r="123" spans="2:65" s="1" customFormat="1" ht="31.5" customHeight="1" x14ac:dyDescent="0.3">
      <c r="B123" s="28"/>
      <c r="C123" s="140" t="s">
        <v>139</v>
      </c>
      <c r="D123" s="140" t="s">
        <v>125</v>
      </c>
      <c r="E123" s="141" t="s">
        <v>140</v>
      </c>
      <c r="F123" s="204" t="s">
        <v>141</v>
      </c>
      <c r="G123" s="205"/>
      <c r="H123" s="205"/>
      <c r="I123" s="205"/>
      <c r="J123" s="142" t="s">
        <v>128</v>
      </c>
      <c r="K123" s="143">
        <v>1</v>
      </c>
      <c r="L123" s="206">
        <v>0</v>
      </c>
      <c r="M123" s="205"/>
      <c r="N123" s="206">
        <f t="shared" ref="N123:N131" si="0">ROUND(L123*K123,2)</f>
        <v>0</v>
      </c>
      <c r="O123" s="205"/>
      <c r="P123" s="205"/>
      <c r="Q123" s="205"/>
      <c r="R123" s="30"/>
      <c r="T123" s="144" t="s">
        <v>18</v>
      </c>
      <c r="U123" s="37" t="s">
        <v>40</v>
      </c>
      <c r="V123" s="145">
        <v>0</v>
      </c>
      <c r="W123" s="145">
        <f t="shared" ref="W123:W131" si="1">V123*K123</f>
        <v>0</v>
      </c>
      <c r="X123" s="145">
        <v>0</v>
      </c>
      <c r="Y123" s="145">
        <f t="shared" ref="Y123:Y131" si="2">X123*K123</f>
        <v>0</v>
      </c>
      <c r="Z123" s="145">
        <v>0</v>
      </c>
      <c r="AA123" s="146">
        <f t="shared" ref="AA123:AA131" si="3">Z123*K123</f>
        <v>0</v>
      </c>
      <c r="AR123" s="14" t="s">
        <v>129</v>
      </c>
      <c r="AT123" s="14" t="s">
        <v>125</v>
      </c>
      <c r="AU123" s="14" t="s">
        <v>89</v>
      </c>
      <c r="AY123" s="14" t="s">
        <v>124</v>
      </c>
      <c r="BE123" s="147">
        <f t="shared" ref="BE123:BE131" si="4">IF(U123="základní",N123,0)</f>
        <v>0</v>
      </c>
      <c r="BF123" s="147">
        <f t="shared" ref="BF123:BF131" si="5">IF(U123="snížená",N123,0)</f>
        <v>0</v>
      </c>
      <c r="BG123" s="147">
        <f t="shared" ref="BG123:BG131" si="6">IF(U123="zákl. přenesená",N123,0)</f>
        <v>0</v>
      </c>
      <c r="BH123" s="147">
        <f t="shared" ref="BH123:BH131" si="7">IF(U123="sníž. přenesená",N123,0)</f>
        <v>0</v>
      </c>
      <c r="BI123" s="147">
        <f t="shared" ref="BI123:BI131" si="8">IF(U123="nulová",N123,0)</f>
        <v>0</v>
      </c>
      <c r="BJ123" s="14" t="s">
        <v>82</v>
      </c>
      <c r="BK123" s="147">
        <f t="shared" ref="BK123:BK131" si="9">ROUND(L123*K123,2)</f>
        <v>0</v>
      </c>
      <c r="BL123" s="14" t="s">
        <v>129</v>
      </c>
      <c r="BM123" s="14" t="s">
        <v>142</v>
      </c>
    </row>
    <row r="124" spans="2:65" s="1" customFormat="1" ht="31.5" customHeight="1" x14ac:dyDescent="0.3">
      <c r="B124" s="28"/>
      <c r="C124" s="140" t="s">
        <v>123</v>
      </c>
      <c r="D124" s="140" t="s">
        <v>125</v>
      </c>
      <c r="E124" s="141" t="s">
        <v>143</v>
      </c>
      <c r="F124" s="204" t="s">
        <v>144</v>
      </c>
      <c r="G124" s="205"/>
      <c r="H124" s="205"/>
      <c r="I124" s="205"/>
      <c r="J124" s="142" t="s">
        <v>128</v>
      </c>
      <c r="K124" s="143">
        <v>1</v>
      </c>
      <c r="L124" s="206">
        <v>0</v>
      </c>
      <c r="M124" s="205"/>
      <c r="N124" s="206">
        <f t="shared" si="0"/>
        <v>0</v>
      </c>
      <c r="O124" s="205"/>
      <c r="P124" s="205"/>
      <c r="Q124" s="205"/>
      <c r="R124" s="30"/>
      <c r="T124" s="144" t="s">
        <v>18</v>
      </c>
      <c r="U124" s="37" t="s">
        <v>40</v>
      </c>
      <c r="V124" s="145">
        <v>0</v>
      </c>
      <c r="W124" s="145">
        <f t="shared" si="1"/>
        <v>0</v>
      </c>
      <c r="X124" s="145">
        <v>0</v>
      </c>
      <c r="Y124" s="145">
        <f t="shared" si="2"/>
        <v>0</v>
      </c>
      <c r="Z124" s="145">
        <v>0</v>
      </c>
      <c r="AA124" s="146">
        <f t="shared" si="3"/>
        <v>0</v>
      </c>
      <c r="AR124" s="14" t="s">
        <v>129</v>
      </c>
      <c r="AT124" s="14" t="s">
        <v>125</v>
      </c>
      <c r="AU124" s="14" t="s">
        <v>89</v>
      </c>
      <c r="AY124" s="14" t="s">
        <v>124</v>
      </c>
      <c r="BE124" s="147">
        <f t="shared" si="4"/>
        <v>0</v>
      </c>
      <c r="BF124" s="147">
        <f t="shared" si="5"/>
        <v>0</v>
      </c>
      <c r="BG124" s="147">
        <f t="shared" si="6"/>
        <v>0</v>
      </c>
      <c r="BH124" s="147">
        <f t="shared" si="7"/>
        <v>0</v>
      </c>
      <c r="BI124" s="147">
        <f t="shared" si="8"/>
        <v>0</v>
      </c>
      <c r="BJ124" s="14" t="s">
        <v>82</v>
      </c>
      <c r="BK124" s="147">
        <f t="shared" si="9"/>
        <v>0</v>
      </c>
      <c r="BL124" s="14" t="s">
        <v>129</v>
      </c>
      <c r="BM124" s="14" t="s">
        <v>145</v>
      </c>
    </row>
    <row r="125" spans="2:65" s="1" customFormat="1" ht="31.5" customHeight="1" x14ac:dyDescent="0.3">
      <c r="B125" s="28"/>
      <c r="C125" s="140" t="s">
        <v>146</v>
      </c>
      <c r="D125" s="140" t="s">
        <v>125</v>
      </c>
      <c r="E125" s="141" t="s">
        <v>147</v>
      </c>
      <c r="F125" s="204" t="s">
        <v>148</v>
      </c>
      <c r="G125" s="205"/>
      <c r="H125" s="205"/>
      <c r="I125" s="205"/>
      <c r="J125" s="142" t="s">
        <v>128</v>
      </c>
      <c r="K125" s="143">
        <v>1</v>
      </c>
      <c r="L125" s="206">
        <v>0</v>
      </c>
      <c r="M125" s="205"/>
      <c r="N125" s="206">
        <f t="shared" si="0"/>
        <v>0</v>
      </c>
      <c r="O125" s="205"/>
      <c r="P125" s="205"/>
      <c r="Q125" s="205"/>
      <c r="R125" s="30"/>
      <c r="T125" s="144" t="s">
        <v>18</v>
      </c>
      <c r="U125" s="37" t="s">
        <v>40</v>
      </c>
      <c r="V125" s="145">
        <v>0</v>
      </c>
      <c r="W125" s="145">
        <f t="shared" si="1"/>
        <v>0</v>
      </c>
      <c r="X125" s="145">
        <v>0</v>
      </c>
      <c r="Y125" s="145">
        <f t="shared" si="2"/>
        <v>0</v>
      </c>
      <c r="Z125" s="145">
        <v>0</v>
      </c>
      <c r="AA125" s="146">
        <f t="shared" si="3"/>
        <v>0</v>
      </c>
      <c r="AR125" s="14" t="s">
        <v>129</v>
      </c>
      <c r="AT125" s="14" t="s">
        <v>125</v>
      </c>
      <c r="AU125" s="14" t="s">
        <v>89</v>
      </c>
      <c r="AY125" s="14" t="s">
        <v>124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14" t="s">
        <v>82</v>
      </c>
      <c r="BK125" s="147">
        <f t="shared" si="9"/>
        <v>0</v>
      </c>
      <c r="BL125" s="14" t="s">
        <v>129</v>
      </c>
      <c r="BM125" s="14" t="s">
        <v>149</v>
      </c>
    </row>
    <row r="126" spans="2:65" s="1" customFormat="1" ht="31.5" customHeight="1" x14ac:dyDescent="0.3">
      <c r="B126" s="28"/>
      <c r="C126" s="140" t="s">
        <v>150</v>
      </c>
      <c r="D126" s="140" t="s">
        <v>125</v>
      </c>
      <c r="E126" s="141" t="s">
        <v>151</v>
      </c>
      <c r="F126" s="204" t="s">
        <v>152</v>
      </c>
      <c r="G126" s="205"/>
      <c r="H126" s="205"/>
      <c r="I126" s="205"/>
      <c r="J126" s="142" t="s">
        <v>128</v>
      </c>
      <c r="K126" s="143">
        <v>1</v>
      </c>
      <c r="L126" s="206">
        <v>0</v>
      </c>
      <c r="M126" s="205"/>
      <c r="N126" s="206">
        <f t="shared" si="0"/>
        <v>0</v>
      </c>
      <c r="O126" s="205"/>
      <c r="P126" s="205"/>
      <c r="Q126" s="205"/>
      <c r="R126" s="30"/>
      <c r="T126" s="144" t="s">
        <v>18</v>
      </c>
      <c r="U126" s="37" t="s">
        <v>40</v>
      </c>
      <c r="V126" s="145">
        <v>0</v>
      </c>
      <c r="W126" s="145">
        <f t="shared" si="1"/>
        <v>0</v>
      </c>
      <c r="X126" s="145">
        <v>0</v>
      </c>
      <c r="Y126" s="145">
        <f t="shared" si="2"/>
        <v>0</v>
      </c>
      <c r="Z126" s="145">
        <v>0</v>
      </c>
      <c r="AA126" s="146">
        <f t="shared" si="3"/>
        <v>0</v>
      </c>
      <c r="AR126" s="14" t="s">
        <v>129</v>
      </c>
      <c r="AT126" s="14" t="s">
        <v>125</v>
      </c>
      <c r="AU126" s="14" t="s">
        <v>89</v>
      </c>
      <c r="AY126" s="14" t="s">
        <v>124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4" t="s">
        <v>82</v>
      </c>
      <c r="BK126" s="147">
        <f t="shared" si="9"/>
        <v>0</v>
      </c>
      <c r="BL126" s="14" t="s">
        <v>129</v>
      </c>
      <c r="BM126" s="14" t="s">
        <v>153</v>
      </c>
    </row>
    <row r="127" spans="2:65" s="1" customFormat="1" ht="31.5" customHeight="1" x14ac:dyDescent="0.3">
      <c r="B127" s="28"/>
      <c r="C127" s="140" t="s">
        <v>154</v>
      </c>
      <c r="D127" s="140" t="s">
        <v>125</v>
      </c>
      <c r="E127" s="141" t="s">
        <v>155</v>
      </c>
      <c r="F127" s="204" t="s">
        <v>156</v>
      </c>
      <c r="G127" s="205"/>
      <c r="H127" s="205"/>
      <c r="I127" s="205"/>
      <c r="J127" s="142" t="s">
        <v>128</v>
      </c>
      <c r="K127" s="143">
        <v>1</v>
      </c>
      <c r="L127" s="206">
        <v>0</v>
      </c>
      <c r="M127" s="205"/>
      <c r="N127" s="206">
        <f t="shared" si="0"/>
        <v>0</v>
      </c>
      <c r="O127" s="205"/>
      <c r="P127" s="205"/>
      <c r="Q127" s="205"/>
      <c r="R127" s="30"/>
      <c r="T127" s="144" t="s">
        <v>18</v>
      </c>
      <c r="U127" s="37" t="s">
        <v>40</v>
      </c>
      <c r="V127" s="145">
        <v>0</v>
      </c>
      <c r="W127" s="145">
        <f t="shared" si="1"/>
        <v>0</v>
      </c>
      <c r="X127" s="145">
        <v>0</v>
      </c>
      <c r="Y127" s="145">
        <f t="shared" si="2"/>
        <v>0</v>
      </c>
      <c r="Z127" s="145">
        <v>0</v>
      </c>
      <c r="AA127" s="146">
        <f t="shared" si="3"/>
        <v>0</v>
      </c>
      <c r="AR127" s="14" t="s">
        <v>129</v>
      </c>
      <c r="AT127" s="14" t="s">
        <v>125</v>
      </c>
      <c r="AU127" s="14" t="s">
        <v>89</v>
      </c>
      <c r="AY127" s="14" t="s">
        <v>124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4" t="s">
        <v>82</v>
      </c>
      <c r="BK127" s="147">
        <f t="shared" si="9"/>
        <v>0</v>
      </c>
      <c r="BL127" s="14" t="s">
        <v>129</v>
      </c>
      <c r="BM127" s="14" t="s">
        <v>157</v>
      </c>
    </row>
    <row r="128" spans="2:65" s="1" customFormat="1" ht="31.5" customHeight="1" x14ac:dyDescent="0.3">
      <c r="B128" s="28"/>
      <c r="C128" s="140" t="s">
        <v>158</v>
      </c>
      <c r="D128" s="140" t="s">
        <v>125</v>
      </c>
      <c r="E128" s="141" t="s">
        <v>159</v>
      </c>
      <c r="F128" s="204" t="s">
        <v>160</v>
      </c>
      <c r="G128" s="205"/>
      <c r="H128" s="205"/>
      <c r="I128" s="205"/>
      <c r="J128" s="142" t="s">
        <v>161</v>
      </c>
      <c r="K128" s="143">
        <v>230</v>
      </c>
      <c r="L128" s="206">
        <v>0</v>
      </c>
      <c r="M128" s="205"/>
      <c r="N128" s="206">
        <f t="shared" si="0"/>
        <v>0</v>
      </c>
      <c r="O128" s="205"/>
      <c r="P128" s="205"/>
      <c r="Q128" s="205"/>
      <c r="R128" s="30"/>
      <c r="T128" s="144" t="s">
        <v>18</v>
      </c>
      <c r="U128" s="37" t="s">
        <v>40</v>
      </c>
      <c r="V128" s="145">
        <v>0</v>
      </c>
      <c r="W128" s="145">
        <f t="shared" si="1"/>
        <v>0</v>
      </c>
      <c r="X128" s="145">
        <v>0</v>
      </c>
      <c r="Y128" s="145">
        <f t="shared" si="2"/>
        <v>0</v>
      </c>
      <c r="Z128" s="145">
        <v>0</v>
      </c>
      <c r="AA128" s="146">
        <f t="shared" si="3"/>
        <v>0</v>
      </c>
      <c r="AR128" s="14" t="s">
        <v>129</v>
      </c>
      <c r="AT128" s="14" t="s">
        <v>125</v>
      </c>
      <c r="AU128" s="14" t="s">
        <v>89</v>
      </c>
      <c r="AY128" s="14" t="s">
        <v>124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4" t="s">
        <v>82</v>
      </c>
      <c r="BK128" s="147">
        <f t="shared" si="9"/>
        <v>0</v>
      </c>
      <c r="BL128" s="14" t="s">
        <v>129</v>
      </c>
      <c r="BM128" s="14" t="s">
        <v>162</v>
      </c>
    </row>
    <row r="129" spans="2:65" s="1" customFormat="1" ht="31.5" customHeight="1" x14ac:dyDescent="0.3">
      <c r="B129" s="28"/>
      <c r="C129" s="140" t="s">
        <v>163</v>
      </c>
      <c r="D129" s="140" t="s">
        <v>125</v>
      </c>
      <c r="E129" s="141" t="s">
        <v>164</v>
      </c>
      <c r="F129" s="204" t="s">
        <v>165</v>
      </c>
      <c r="G129" s="205"/>
      <c r="H129" s="205"/>
      <c r="I129" s="205"/>
      <c r="J129" s="142" t="s">
        <v>128</v>
      </c>
      <c r="K129" s="143">
        <v>1</v>
      </c>
      <c r="L129" s="206">
        <v>0</v>
      </c>
      <c r="M129" s="205"/>
      <c r="N129" s="206">
        <f t="shared" si="0"/>
        <v>0</v>
      </c>
      <c r="O129" s="205"/>
      <c r="P129" s="205"/>
      <c r="Q129" s="205"/>
      <c r="R129" s="30"/>
      <c r="T129" s="144" t="s">
        <v>18</v>
      </c>
      <c r="U129" s="37" t="s">
        <v>40</v>
      </c>
      <c r="V129" s="145">
        <v>0</v>
      </c>
      <c r="W129" s="145">
        <f t="shared" si="1"/>
        <v>0</v>
      </c>
      <c r="X129" s="145">
        <v>0</v>
      </c>
      <c r="Y129" s="145">
        <f t="shared" si="2"/>
        <v>0</v>
      </c>
      <c r="Z129" s="145">
        <v>0</v>
      </c>
      <c r="AA129" s="146">
        <f t="shared" si="3"/>
        <v>0</v>
      </c>
      <c r="AR129" s="14" t="s">
        <v>129</v>
      </c>
      <c r="AT129" s="14" t="s">
        <v>125</v>
      </c>
      <c r="AU129" s="14" t="s">
        <v>89</v>
      </c>
      <c r="AY129" s="14" t="s">
        <v>124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4" t="s">
        <v>82</v>
      </c>
      <c r="BK129" s="147">
        <f t="shared" si="9"/>
        <v>0</v>
      </c>
      <c r="BL129" s="14" t="s">
        <v>129</v>
      </c>
      <c r="BM129" s="14" t="s">
        <v>166</v>
      </c>
    </row>
    <row r="130" spans="2:65" s="1" customFormat="1" ht="31.5" customHeight="1" x14ac:dyDescent="0.3">
      <c r="B130" s="28"/>
      <c r="C130" s="140" t="s">
        <v>167</v>
      </c>
      <c r="D130" s="140" t="s">
        <v>125</v>
      </c>
      <c r="E130" s="141" t="s">
        <v>168</v>
      </c>
      <c r="F130" s="204" t="s">
        <v>169</v>
      </c>
      <c r="G130" s="205"/>
      <c r="H130" s="205"/>
      <c r="I130" s="205"/>
      <c r="J130" s="142" t="s">
        <v>128</v>
      </c>
      <c r="K130" s="143">
        <v>1</v>
      </c>
      <c r="L130" s="206">
        <v>0</v>
      </c>
      <c r="M130" s="205"/>
      <c r="N130" s="206">
        <f t="shared" si="0"/>
        <v>0</v>
      </c>
      <c r="O130" s="205"/>
      <c r="P130" s="205"/>
      <c r="Q130" s="205"/>
      <c r="R130" s="30"/>
      <c r="T130" s="144" t="s">
        <v>18</v>
      </c>
      <c r="U130" s="37" t="s">
        <v>40</v>
      </c>
      <c r="V130" s="145">
        <v>0</v>
      </c>
      <c r="W130" s="145">
        <f t="shared" si="1"/>
        <v>0</v>
      </c>
      <c r="X130" s="145">
        <v>0</v>
      </c>
      <c r="Y130" s="145">
        <f t="shared" si="2"/>
        <v>0</v>
      </c>
      <c r="Z130" s="145">
        <v>0</v>
      </c>
      <c r="AA130" s="146">
        <f t="shared" si="3"/>
        <v>0</v>
      </c>
      <c r="AR130" s="14" t="s">
        <v>129</v>
      </c>
      <c r="AT130" s="14" t="s">
        <v>125</v>
      </c>
      <c r="AU130" s="14" t="s">
        <v>89</v>
      </c>
      <c r="AY130" s="14" t="s">
        <v>124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4" t="s">
        <v>82</v>
      </c>
      <c r="BK130" s="147">
        <f t="shared" si="9"/>
        <v>0</v>
      </c>
      <c r="BL130" s="14" t="s">
        <v>129</v>
      </c>
      <c r="BM130" s="14" t="s">
        <v>170</v>
      </c>
    </row>
    <row r="131" spans="2:65" s="1" customFormat="1" ht="31.5" customHeight="1" x14ac:dyDescent="0.3">
      <c r="B131" s="28"/>
      <c r="C131" s="140" t="s">
        <v>14</v>
      </c>
      <c r="D131" s="140" t="s">
        <v>125</v>
      </c>
      <c r="E131" s="141" t="s">
        <v>171</v>
      </c>
      <c r="F131" s="204" t="s">
        <v>172</v>
      </c>
      <c r="G131" s="205"/>
      <c r="H131" s="205"/>
      <c r="I131" s="205"/>
      <c r="J131" s="142" t="s">
        <v>128</v>
      </c>
      <c r="K131" s="143">
        <v>1</v>
      </c>
      <c r="L131" s="206">
        <v>0</v>
      </c>
      <c r="M131" s="205"/>
      <c r="N131" s="206">
        <f t="shared" si="0"/>
        <v>0</v>
      </c>
      <c r="O131" s="205"/>
      <c r="P131" s="205"/>
      <c r="Q131" s="205"/>
      <c r="R131" s="30"/>
      <c r="T131" s="144" t="s">
        <v>18</v>
      </c>
      <c r="U131" s="37" t="s">
        <v>40</v>
      </c>
      <c r="V131" s="145">
        <v>0</v>
      </c>
      <c r="W131" s="145">
        <f t="shared" si="1"/>
        <v>0</v>
      </c>
      <c r="X131" s="145">
        <v>0</v>
      </c>
      <c r="Y131" s="145">
        <f t="shared" si="2"/>
        <v>0</v>
      </c>
      <c r="Z131" s="145">
        <v>0</v>
      </c>
      <c r="AA131" s="146">
        <f t="shared" si="3"/>
        <v>0</v>
      </c>
      <c r="AR131" s="14" t="s">
        <v>129</v>
      </c>
      <c r="AT131" s="14" t="s">
        <v>125</v>
      </c>
      <c r="AU131" s="14" t="s">
        <v>89</v>
      </c>
      <c r="AY131" s="14" t="s">
        <v>124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4" t="s">
        <v>82</v>
      </c>
      <c r="BK131" s="147">
        <f t="shared" si="9"/>
        <v>0</v>
      </c>
      <c r="BL131" s="14" t="s">
        <v>129</v>
      </c>
      <c r="BM131" s="14" t="s">
        <v>173</v>
      </c>
    </row>
    <row r="132" spans="2:65" s="9" customFormat="1" ht="29.85" customHeight="1" x14ac:dyDescent="0.3">
      <c r="B132" s="129"/>
      <c r="C132" s="130"/>
      <c r="D132" s="139" t="s">
        <v>104</v>
      </c>
      <c r="E132" s="139"/>
      <c r="F132" s="139"/>
      <c r="G132" s="139"/>
      <c r="H132" s="139"/>
      <c r="I132" s="139"/>
      <c r="J132" s="139"/>
      <c r="K132" s="139"/>
      <c r="L132" s="139"/>
      <c r="M132" s="139"/>
      <c r="N132" s="212">
        <f>BK132</f>
        <v>0</v>
      </c>
      <c r="O132" s="213"/>
      <c r="P132" s="213"/>
      <c r="Q132" s="213"/>
      <c r="R132" s="132"/>
      <c r="T132" s="133"/>
      <c r="U132" s="130"/>
      <c r="V132" s="130"/>
      <c r="W132" s="134">
        <f>SUM(W133:W134)</f>
        <v>0</v>
      </c>
      <c r="X132" s="130"/>
      <c r="Y132" s="134">
        <f>SUM(Y133:Y134)</f>
        <v>0</v>
      </c>
      <c r="Z132" s="130"/>
      <c r="AA132" s="135">
        <f>SUM(AA133:AA134)</f>
        <v>0</v>
      </c>
      <c r="AR132" s="136" t="s">
        <v>123</v>
      </c>
      <c r="AT132" s="137" t="s">
        <v>74</v>
      </c>
      <c r="AU132" s="137" t="s">
        <v>82</v>
      </c>
      <c r="AY132" s="136" t="s">
        <v>124</v>
      </c>
      <c r="BK132" s="138">
        <f>SUM(BK133:BK134)</f>
        <v>0</v>
      </c>
    </row>
    <row r="133" spans="2:65" s="1" customFormat="1" ht="44.25" customHeight="1" x14ac:dyDescent="0.3">
      <c r="B133" s="28"/>
      <c r="C133" s="140" t="s">
        <v>174</v>
      </c>
      <c r="D133" s="140" t="s">
        <v>125</v>
      </c>
      <c r="E133" s="141" t="s">
        <v>175</v>
      </c>
      <c r="F133" s="204" t="s">
        <v>176</v>
      </c>
      <c r="G133" s="205"/>
      <c r="H133" s="205"/>
      <c r="I133" s="205"/>
      <c r="J133" s="142" t="s">
        <v>128</v>
      </c>
      <c r="K133" s="143">
        <v>1</v>
      </c>
      <c r="L133" s="206">
        <v>0</v>
      </c>
      <c r="M133" s="205"/>
      <c r="N133" s="206">
        <f>ROUND(L133*K133,2)</f>
        <v>0</v>
      </c>
      <c r="O133" s="205"/>
      <c r="P133" s="205"/>
      <c r="Q133" s="205"/>
      <c r="R133" s="30"/>
      <c r="T133" s="144" t="s">
        <v>18</v>
      </c>
      <c r="U133" s="37" t="s">
        <v>40</v>
      </c>
      <c r="V133" s="145">
        <v>0</v>
      </c>
      <c r="W133" s="145">
        <f>V133*K133</f>
        <v>0</v>
      </c>
      <c r="X133" s="145">
        <v>0</v>
      </c>
      <c r="Y133" s="145">
        <f>X133*K133</f>
        <v>0</v>
      </c>
      <c r="Z133" s="145">
        <v>0</v>
      </c>
      <c r="AA133" s="146">
        <f>Z133*K133</f>
        <v>0</v>
      </c>
      <c r="AR133" s="14" t="s">
        <v>129</v>
      </c>
      <c r="AT133" s="14" t="s">
        <v>125</v>
      </c>
      <c r="AU133" s="14" t="s">
        <v>89</v>
      </c>
      <c r="AY133" s="14" t="s">
        <v>124</v>
      </c>
      <c r="BE133" s="147">
        <f>IF(U133="základní",N133,0)</f>
        <v>0</v>
      </c>
      <c r="BF133" s="147">
        <f>IF(U133="snížená",N133,0)</f>
        <v>0</v>
      </c>
      <c r="BG133" s="147">
        <f>IF(U133="zákl. přenesená",N133,0)</f>
        <v>0</v>
      </c>
      <c r="BH133" s="147">
        <f>IF(U133="sníž. přenesená",N133,0)</f>
        <v>0</v>
      </c>
      <c r="BI133" s="147">
        <f>IF(U133="nulová",N133,0)</f>
        <v>0</v>
      </c>
      <c r="BJ133" s="14" t="s">
        <v>82</v>
      </c>
      <c r="BK133" s="147">
        <f>ROUND(L133*K133,2)</f>
        <v>0</v>
      </c>
      <c r="BL133" s="14" t="s">
        <v>129</v>
      </c>
      <c r="BM133" s="14" t="s">
        <v>177</v>
      </c>
    </row>
    <row r="134" spans="2:65" s="1" customFormat="1" ht="22.5" customHeight="1" x14ac:dyDescent="0.3">
      <c r="B134" s="28"/>
      <c r="C134" s="140" t="s">
        <v>178</v>
      </c>
      <c r="D134" s="140" t="s">
        <v>125</v>
      </c>
      <c r="E134" s="141" t="s">
        <v>179</v>
      </c>
      <c r="F134" s="204" t="s">
        <v>180</v>
      </c>
      <c r="G134" s="205"/>
      <c r="H134" s="205"/>
      <c r="I134" s="205"/>
      <c r="J134" s="142" t="s">
        <v>128</v>
      </c>
      <c r="K134" s="143">
        <v>1</v>
      </c>
      <c r="L134" s="206">
        <v>0</v>
      </c>
      <c r="M134" s="205"/>
      <c r="N134" s="206">
        <f>ROUND(L134*K134,2)</f>
        <v>0</v>
      </c>
      <c r="O134" s="205"/>
      <c r="P134" s="205"/>
      <c r="Q134" s="205"/>
      <c r="R134" s="30"/>
      <c r="T134" s="144" t="s">
        <v>18</v>
      </c>
      <c r="U134" s="37" t="s">
        <v>40</v>
      </c>
      <c r="V134" s="145">
        <v>0</v>
      </c>
      <c r="W134" s="145">
        <f>V134*K134</f>
        <v>0</v>
      </c>
      <c r="X134" s="145">
        <v>0</v>
      </c>
      <c r="Y134" s="145">
        <f>X134*K134</f>
        <v>0</v>
      </c>
      <c r="Z134" s="145">
        <v>0</v>
      </c>
      <c r="AA134" s="146">
        <f>Z134*K134</f>
        <v>0</v>
      </c>
      <c r="AR134" s="14" t="s">
        <v>129</v>
      </c>
      <c r="AT134" s="14" t="s">
        <v>125</v>
      </c>
      <c r="AU134" s="14" t="s">
        <v>89</v>
      </c>
      <c r="AY134" s="14" t="s">
        <v>124</v>
      </c>
      <c r="BE134" s="147">
        <f>IF(U134="základní",N134,0)</f>
        <v>0</v>
      </c>
      <c r="BF134" s="147">
        <f>IF(U134="snížená",N134,0)</f>
        <v>0</v>
      </c>
      <c r="BG134" s="147">
        <f>IF(U134="zákl. přenesená",N134,0)</f>
        <v>0</v>
      </c>
      <c r="BH134" s="147">
        <f>IF(U134="sníž. přenesená",N134,0)</f>
        <v>0</v>
      </c>
      <c r="BI134" s="147">
        <f>IF(U134="nulová",N134,0)</f>
        <v>0</v>
      </c>
      <c r="BJ134" s="14" t="s">
        <v>82</v>
      </c>
      <c r="BK134" s="147">
        <f>ROUND(L134*K134,2)</f>
        <v>0</v>
      </c>
      <c r="BL134" s="14" t="s">
        <v>129</v>
      </c>
      <c r="BM134" s="14" t="s">
        <v>181</v>
      </c>
    </row>
    <row r="135" spans="2:65" s="9" customFormat="1" ht="29.85" customHeight="1" x14ac:dyDescent="0.3">
      <c r="B135" s="129"/>
      <c r="C135" s="130"/>
      <c r="D135" s="139" t="s">
        <v>105</v>
      </c>
      <c r="E135" s="139"/>
      <c r="F135" s="139"/>
      <c r="G135" s="139"/>
      <c r="H135" s="139"/>
      <c r="I135" s="139"/>
      <c r="J135" s="139"/>
      <c r="K135" s="139"/>
      <c r="L135" s="139"/>
      <c r="M135" s="139"/>
      <c r="N135" s="212">
        <f>BK135</f>
        <v>0</v>
      </c>
      <c r="O135" s="213"/>
      <c r="P135" s="213"/>
      <c r="Q135" s="213"/>
      <c r="R135" s="132"/>
      <c r="T135" s="133"/>
      <c r="U135" s="130"/>
      <c r="V135" s="130"/>
      <c r="W135" s="134">
        <f>W136</f>
        <v>0</v>
      </c>
      <c r="X135" s="130"/>
      <c r="Y135" s="134">
        <f>Y136</f>
        <v>0</v>
      </c>
      <c r="Z135" s="130"/>
      <c r="AA135" s="135">
        <f>AA136</f>
        <v>0</v>
      </c>
      <c r="AR135" s="136" t="s">
        <v>123</v>
      </c>
      <c r="AT135" s="137" t="s">
        <v>74</v>
      </c>
      <c r="AU135" s="137" t="s">
        <v>82</v>
      </c>
      <c r="AY135" s="136" t="s">
        <v>124</v>
      </c>
      <c r="BK135" s="138">
        <f>BK136</f>
        <v>0</v>
      </c>
    </row>
    <row r="136" spans="2:65" s="1" customFormat="1" ht="31.5" customHeight="1" x14ac:dyDescent="0.3">
      <c r="B136" s="28"/>
      <c r="C136" s="140" t="s">
        <v>9</v>
      </c>
      <c r="D136" s="140" t="s">
        <v>125</v>
      </c>
      <c r="E136" s="141" t="s">
        <v>182</v>
      </c>
      <c r="F136" s="204" t="s">
        <v>183</v>
      </c>
      <c r="G136" s="205"/>
      <c r="H136" s="205"/>
      <c r="I136" s="205"/>
      <c r="J136" s="142" t="s">
        <v>128</v>
      </c>
      <c r="K136" s="143">
        <v>1</v>
      </c>
      <c r="L136" s="206">
        <v>0</v>
      </c>
      <c r="M136" s="205"/>
      <c r="N136" s="206">
        <f>ROUND(L136*K136,2)</f>
        <v>0</v>
      </c>
      <c r="O136" s="205"/>
      <c r="P136" s="205"/>
      <c r="Q136" s="205"/>
      <c r="R136" s="30"/>
      <c r="T136" s="144" t="s">
        <v>18</v>
      </c>
      <c r="U136" s="37" t="s">
        <v>40</v>
      </c>
      <c r="V136" s="145">
        <v>0</v>
      </c>
      <c r="W136" s="145">
        <f>V136*K136</f>
        <v>0</v>
      </c>
      <c r="X136" s="145">
        <v>0</v>
      </c>
      <c r="Y136" s="145">
        <f>X136*K136</f>
        <v>0</v>
      </c>
      <c r="Z136" s="145">
        <v>0</v>
      </c>
      <c r="AA136" s="146">
        <f>Z136*K136</f>
        <v>0</v>
      </c>
      <c r="AR136" s="14" t="s">
        <v>129</v>
      </c>
      <c r="AT136" s="14" t="s">
        <v>125</v>
      </c>
      <c r="AU136" s="14" t="s">
        <v>89</v>
      </c>
      <c r="AY136" s="14" t="s">
        <v>124</v>
      </c>
      <c r="BE136" s="147">
        <f>IF(U136="základní",N136,0)</f>
        <v>0</v>
      </c>
      <c r="BF136" s="147">
        <f>IF(U136="snížená",N136,0)</f>
        <v>0</v>
      </c>
      <c r="BG136" s="147">
        <f>IF(U136="zákl. přenesená",N136,0)</f>
        <v>0</v>
      </c>
      <c r="BH136" s="147">
        <f>IF(U136="sníž. přenesená",N136,0)</f>
        <v>0</v>
      </c>
      <c r="BI136" s="147">
        <f>IF(U136="nulová",N136,0)</f>
        <v>0</v>
      </c>
      <c r="BJ136" s="14" t="s">
        <v>82</v>
      </c>
      <c r="BK136" s="147">
        <f>ROUND(L136*K136,2)</f>
        <v>0</v>
      </c>
      <c r="BL136" s="14" t="s">
        <v>129</v>
      </c>
      <c r="BM136" s="14" t="s">
        <v>184</v>
      </c>
    </row>
    <row r="137" spans="2:65" s="9" customFormat="1" ht="29.85" customHeight="1" x14ac:dyDescent="0.3">
      <c r="B137" s="129"/>
      <c r="C137" s="130"/>
      <c r="D137" s="139" t="s">
        <v>106</v>
      </c>
      <c r="E137" s="139"/>
      <c r="F137" s="139"/>
      <c r="G137" s="139"/>
      <c r="H137" s="139"/>
      <c r="I137" s="139"/>
      <c r="J137" s="139"/>
      <c r="K137" s="139"/>
      <c r="L137" s="139"/>
      <c r="M137" s="139"/>
      <c r="N137" s="212">
        <f>BK137</f>
        <v>0</v>
      </c>
      <c r="O137" s="213"/>
      <c r="P137" s="213"/>
      <c r="Q137" s="213"/>
      <c r="R137" s="132"/>
      <c r="T137" s="133"/>
      <c r="U137" s="130"/>
      <c r="V137" s="130"/>
      <c r="W137" s="134">
        <f>W138</f>
        <v>0</v>
      </c>
      <c r="X137" s="130"/>
      <c r="Y137" s="134">
        <f>Y138</f>
        <v>0</v>
      </c>
      <c r="Z137" s="130"/>
      <c r="AA137" s="135">
        <f>AA138</f>
        <v>0</v>
      </c>
      <c r="AR137" s="136" t="s">
        <v>123</v>
      </c>
      <c r="AT137" s="137" t="s">
        <v>74</v>
      </c>
      <c r="AU137" s="137" t="s">
        <v>82</v>
      </c>
      <c r="AY137" s="136" t="s">
        <v>124</v>
      </c>
      <c r="BK137" s="138">
        <f>BK138</f>
        <v>0</v>
      </c>
    </row>
    <row r="138" spans="2:65" s="1" customFormat="1" ht="31.5" customHeight="1" x14ac:dyDescent="0.3">
      <c r="B138" s="28"/>
      <c r="C138" s="140" t="s">
        <v>185</v>
      </c>
      <c r="D138" s="140" t="s">
        <v>125</v>
      </c>
      <c r="E138" s="141" t="s">
        <v>186</v>
      </c>
      <c r="F138" s="204" t="s">
        <v>187</v>
      </c>
      <c r="G138" s="205"/>
      <c r="H138" s="205"/>
      <c r="I138" s="205"/>
      <c r="J138" s="142" t="s">
        <v>128</v>
      </c>
      <c r="K138" s="143">
        <v>1</v>
      </c>
      <c r="L138" s="206">
        <v>0</v>
      </c>
      <c r="M138" s="205"/>
      <c r="N138" s="206">
        <f>ROUND(L138*K138,2)</f>
        <v>0</v>
      </c>
      <c r="O138" s="205"/>
      <c r="P138" s="205"/>
      <c r="Q138" s="205"/>
      <c r="R138" s="30"/>
      <c r="T138" s="144" t="s">
        <v>18</v>
      </c>
      <c r="U138" s="37" t="s">
        <v>40</v>
      </c>
      <c r="V138" s="145">
        <v>0</v>
      </c>
      <c r="W138" s="145">
        <f>V138*K138</f>
        <v>0</v>
      </c>
      <c r="X138" s="145">
        <v>0</v>
      </c>
      <c r="Y138" s="145">
        <f>X138*K138</f>
        <v>0</v>
      </c>
      <c r="Z138" s="145">
        <v>0</v>
      </c>
      <c r="AA138" s="146">
        <f>Z138*K138</f>
        <v>0</v>
      </c>
      <c r="AR138" s="14" t="s">
        <v>129</v>
      </c>
      <c r="AT138" s="14" t="s">
        <v>125</v>
      </c>
      <c r="AU138" s="14" t="s">
        <v>89</v>
      </c>
      <c r="AY138" s="14" t="s">
        <v>124</v>
      </c>
      <c r="BE138" s="147">
        <f>IF(U138="základní",N138,0)</f>
        <v>0</v>
      </c>
      <c r="BF138" s="147">
        <f>IF(U138="snížená",N138,0)</f>
        <v>0</v>
      </c>
      <c r="BG138" s="147">
        <f>IF(U138="zákl. přenesená",N138,0)</f>
        <v>0</v>
      </c>
      <c r="BH138" s="147">
        <f>IF(U138="sníž. přenesená",N138,0)</f>
        <v>0</v>
      </c>
      <c r="BI138" s="147">
        <f>IF(U138="nulová",N138,0)</f>
        <v>0</v>
      </c>
      <c r="BJ138" s="14" t="s">
        <v>82</v>
      </c>
      <c r="BK138" s="147">
        <f>ROUND(L138*K138,2)</f>
        <v>0</v>
      </c>
      <c r="BL138" s="14" t="s">
        <v>129</v>
      </c>
      <c r="BM138" s="14" t="s">
        <v>188</v>
      </c>
    </row>
    <row r="139" spans="2:65" s="9" customFormat="1" ht="29.85" customHeight="1" x14ac:dyDescent="0.3">
      <c r="B139" s="129"/>
      <c r="C139" s="130"/>
      <c r="D139" s="139" t="s">
        <v>107</v>
      </c>
      <c r="E139" s="139"/>
      <c r="F139" s="139"/>
      <c r="G139" s="139"/>
      <c r="H139" s="139"/>
      <c r="I139" s="139"/>
      <c r="J139" s="139"/>
      <c r="K139" s="139"/>
      <c r="L139" s="139"/>
      <c r="M139" s="139"/>
      <c r="N139" s="212">
        <f>BK139</f>
        <v>0</v>
      </c>
      <c r="O139" s="213"/>
      <c r="P139" s="213"/>
      <c r="Q139" s="213"/>
      <c r="R139" s="132"/>
      <c r="T139" s="133"/>
      <c r="U139" s="130"/>
      <c r="V139" s="130"/>
      <c r="W139" s="134">
        <f>SUM(W140:W141)</f>
        <v>0</v>
      </c>
      <c r="X139" s="130"/>
      <c r="Y139" s="134">
        <f>SUM(Y140:Y141)</f>
        <v>0</v>
      </c>
      <c r="Z139" s="130"/>
      <c r="AA139" s="135">
        <f>SUM(AA140:AA141)</f>
        <v>0</v>
      </c>
      <c r="AR139" s="136" t="s">
        <v>123</v>
      </c>
      <c r="AT139" s="137" t="s">
        <v>74</v>
      </c>
      <c r="AU139" s="137" t="s">
        <v>82</v>
      </c>
      <c r="AY139" s="136" t="s">
        <v>124</v>
      </c>
      <c r="BK139" s="138">
        <f>SUM(BK140:BK141)</f>
        <v>0</v>
      </c>
    </row>
    <row r="140" spans="2:65" s="1" customFormat="1" ht="44.25" customHeight="1" x14ac:dyDescent="0.3">
      <c r="B140" s="28"/>
      <c r="C140" s="140" t="s">
        <v>189</v>
      </c>
      <c r="D140" s="140" t="s">
        <v>125</v>
      </c>
      <c r="E140" s="141" t="s">
        <v>190</v>
      </c>
      <c r="F140" s="204" t="s">
        <v>191</v>
      </c>
      <c r="G140" s="205"/>
      <c r="H140" s="205"/>
      <c r="I140" s="205"/>
      <c r="J140" s="142" t="s">
        <v>128</v>
      </c>
      <c r="K140" s="143">
        <v>1</v>
      </c>
      <c r="L140" s="206">
        <v>0</v>
      </c>
      <c r="M140" s="205"/>
      <c r="N140" s="206">
        <f>ROUND(L140*K140,2)</f>
        <v>0</v>
      </c>
      <c r="O140" s="205"/>
      <c r="P140" s="205"/>
      <c r="Q140" s="205"/>
      <c r="R140" s="30"/>
      <c r="T140" s="144" t="s">
        <v>18</v>
      </c>
      <c r="U140" s="37" t="s">
        <v>40</v>
      </c>
      <c r="V140" s="145">
        <v>0</v>
      </c>
      <c r="W140" s="145">
        <f>V140*K140</f>
        <v>0</v>
      </c>
      <c r="X140" s="145">
        <v>0</v>
      </c>
      <c r="Y140" s="145">
        <f>X140*K140</f>
        <v>0</v>
      </c>
      <c r="Z140" s="145">
        <v>0</v>
      </c>
      <c r="AA140" s="146">
        <f>Z140*K140</f>
        <v>0</v>
      </c>
      <c r="AR140" s="14" t="s">
        <v>139</v>
      </c>
      <c r="AT140" s="14" t="s">
        <v>125</v>
      </c>
      <c r="AU140" s="14" t="s">
        <v>89</v>
      </c>
      <c r="AY140" s="14" t="s">
        <v>124</v>
      </c>
      <c r="BE140" s="147">
        <f>IF(U140="základní",N140,0)</f>
        <v>0</v>
      </c>
      <c r="BF140" s="147">
        <f>IF(U140="snížená",N140,0)</f>
        <v>0</v>
      </c>
      <c r="BG140" s="147">
        <f>IF(U140="zákl. přenesená",N140,0)</f>
        <v>0</v>
      </c>
      <c r="BH140" s="147">
        <f>IF(U140="sníž. přenesená",N140,0)</f>
        <v>0</v>
      </c>
      <c r="BI140" s="147">
        <f>IF(U140="nulová",N140,0)</f>
        <v>0</v>
      </c>
      <c r="BJ140" s="14" t="s">
        <v>82</v>
      </c>
      <c r="BK140" s="147">
        <f>ROUND(L140*K140,2)</f>
        <v>0</v>
      </c>
      <c r="BL140" s="14" t="s">
        <v>139</v>
      </c>
      <c r="BM140" s="14" t="s">
        <v>192</v>
      </c>
    </row>
    <row r="141" spans="2:65" s="1" customFormat="1" ht="22.5" customHeight="1" x14ac:dyDescent="0.3">
      <c r="B141" s="28"/>
      <c r="C141" s="140" t="s">
        <v>193</v>
      </c>
      <c r="D141" s="140" t="s">
        <v>125</v>
      </c>
      <c r="E141" s="141" t="s">
        <v>194</v>
      </c>
      <c r="F141" s="204" t="s">
        <v>195</v>
      </c>
      <c r="G141" s="205"/>
      <c r="H141" s="205"/>
      <c r="I141" s="205"/>
      <c r="J141" s="142" t="s">
        <v>128</v>
      </c>
      <c r="K141" s="143">
        <v>1</v>
      </c>
      <c r="L141" s="206">
        <v>0</v>
      </c>
      <c r="M141" s="205"/>
      <c r="N141" s="206">
        <f>ROUND(L141*K141,2)</f>
        <v>0</v>
      </c>
      <c r="O141" s="205"/>
      <c r="P141" s="205"/>
      <c r="Q141" s="205"/>
      <c r="R141" s="30"/>
      <c r="T141" s="144" t="s">
        <v>18</v>
      </c>
      <c r="U141" s="148" t="s">
        <v>40</v>
      </c>
      <c r="V141" s="149">
        <v>0</v>
      </c>
      <c r="W141" s="149">
        <f>V141*K141</f>
        <v>0</v>
      </c>
      <c r="X141" s="149">
        <v>0</v>
      </c>
      <c r="Y141" s="149">
        <f>X141*K141</f>
        <v>0</v>
      </c>
      <c r="Z141" s="149">
        <v>0</v>
      </c>
      <c r="AA141" s="150">
        <f>Z141*K141</f>
        <v>0</v>
      </c>
      <c r="AR141" s="14" t="s">
        <v>139</v>
      </c>
      <c r="AT141" s="14" t="s">
        <v>125</v>
      </c>
      <c r="AU141" s="14" t="s">
        <v>89</v>
      </c>
      <c r="AY141" s="14" t="s">
        <v>124</v>
      </c>
      <c r="BE141" s="147">
        <f>IF(U141="základní",N141,0)</f>
        <v>0</v>
      </c>
      <c r="BF141" s="147">
        <f>IF(U141="snížená",N141,0)</f>
        <v>0</v>
      </c>
      <c r="BG141" s="147">
        <f>IF(U141="zákl. přenesená",N141,0)</f>
        <v>0</v>
      </c>
      <c r="BH141" s="147">
        <f>IF(U141="sníž. přenesená",N141,0)</f>
        <v>0</v>
      </c>
      <c r="BI141" s="147">
        <f>IF(U141="nulová",N141,0)</f>
        <v>0</v>
      </c>
      <c r="BJ141" s="14" t="s">
        <v>82</v>
      </c>
      <c r="BK141" s="147">
        <f>ROUND(L141*K141,2)</f>
        <v>0</v>
      </c>
      <c r="BL141" s="14" t="s">
        <v>139</v>
      </c>
      <c r="BM141" s="14" t="s">
        <v>196</v>
      </c>
    </row>
    <row r="142" spans="2:65" s="1" customFormat="1" ht="6.95" customHeight="1" x14ac:dyDescent="0.3"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4"/>
    </row>
  </sheetData>
  <mergeCells count="119">
    <mergeCell ref="S2:AC2"/>
    <mergeCell ref="N116:Q116"/>
    <mergeCell ref="N117:Q117"/>
    <mergeCell ref="N118:Q118"/>
    <mergeCell ref="N122:Q122"/>
    <mergeCell ref="N132:Q132"/>
    <mergeCell ref="N135:Q135"/>
    <mergeCell ref="N137:Q137"/>
    <mergeCell ref="N139:Q139"/>
    <mergeCell ref="H1:K1"/>
    <mergeCell ref="F138:I138"/>
    <mergeCell ref="L138:M138"/>
    <mergeCell ref="N138:Q138"/>
    <mergeCell ref="F140:I140"/>
    <mergeCell ref="L140:M140"/>
    <mergeCell ref="N140:Q140"/>
    <mergeCell ref="F141:I141"/>
    <mergeCell ref="L141:M141"/>
    <mergeCell ref="N141:Q141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89:Q89"/>
    <mergeCell ref="N90:Q90"/>
    <mergeCell ref="N91:Q91"/>
    <mergeCell ref="N92:Q92"/>
    <mergeCell ref="N93:Q93"/>
    <mergeCell ref="N94:Q94"/>
    <mergeCell ref="N95:Q95"/>
    <mergeCell ref="N97:Q97"/>
    <mergeCell ref="L99:Q99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pageMargins left="0.58333330000000005" right="0.58333330000000005" top="0.5" bottom="0.46666669999999999" header="0" footer="0"/>
  <pageSetup blackAndWhite="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4-0 - Vedlejší rozpočtové...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IvanaSmolová-PC\Ivana Smolová</dc:creator>
  <cp:lastModifiedBy>Sobek Jaromír</cp:lastModifiedBy>
  <dcterms:created xsi:type="dcterms:W3CDTF">2019-10-24T20:17:55Z</dcterms:created>
  <dcterms:modified xsi:type="dcterms:W3CDTF">2019-10-25T04:58:34Z</dcterms:modified>
</cp:coreProperties>
</file>